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ny.Morgan\Downloads\"/>
    </mc:Choice>
  </mc:AlternateContent>
  <xr:revisionPtr revIDLastSave="0" documentId="8_{E7950F92-A865-479F-A591-27EB30EAEDB1}" xr6:coauthVersionLast="47" xr6:coauthVersionMax="47" xr10:uidLastSave="{00000000-0000-0000-0000-000000000000}"/>
  <bookViews>
    <workbookView xWindow="-110" yWindow="-110" windowWidth="19420" windowHeight="10300" xr2:uid="{D967C386-C107-4AAA-8DCC-23174978B061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2" i="4" l="1"/>
  <c r="M42" i="4"/>
  <c r="L42" i="4"/>
  <c r="K42" i="4"/>
  <c r="N23" i="4"/>
  <c r="M23" i="4"/>
  <c r="L23" i="4"/>
  <c r="K23" i="4"/>
  <c r="J23" i="4"/>
  <c r="N14" i="4"/>
  <c r="M14" i="4"/>
  <c r="L14" i="4"/>
  <c r="K14" i="4"/>
  <c r="J14" i="4"/>
  <c r="N69" i="3"/>
  <c r="N68" i="3"/>
  <c r="N67" i="3"/>
  <c r="N66" i="3"/>
  <c r="N65" i="3"/>
  <c r="N64" i="3"/>
  <c r="N62" i="3"/>
  <c r="N61" i="3"/>
  <c r="N60" i="3"/>
  <c r="N58" i="3"/>
  <c r="N57" i="3"/>
  <c r="N56" i="3"/>
  <c r="N54" i="3"/>
  <c r="N52" i="3"/>
  <c r="N51" i="3"/>
  <c r="M47" i="3"/>
  <c r="N46" i="3"/>
  <c r="N45" i="3"/>
  <c r="J47" i="3"/>
  <c r="N43" i="3"/>
  <c r="L47" i="3"/>
  <c r="N42" i="3"/>
  <c r="N37" i="3"/>
  <c r="N36" i="3"/>
  <c r="N35" i="3"/>
  <c r="N34" i="3"/>
  <c r="N30" i="3"/>
  <c r="N29" i="3"/>
  <c r="N25" i="3"/>
  <c r="N24" i="3"/>
  <c r="N23" i="3"/>
  <c r="N22" i="3"/>
  <c r="N21" i="3"/>
  <c r="N14" i="3"/>
  <c r="N13" i="3"/>
  <c r="N12" i="3"/>
  <c r="K27" i="2"/>
  <c r="J27" i="2"/>
  <c r="I27" i="2"/>
  <c r="M26" i="2"/>
  <c r="L28" i="2"/>
  <c r="K22" i="2"/>
  <c r="J28" i="2"/>
  <c r="I22" i="2"/>
  <c r="M22" i="2"/>
  <c r="L22" i="2"/>
  <c r="L26" i="2"/>
  <c r="J15" i="2"/>
  <c r="I15" i="2"/>
  <c r="M15" i="2"/>
  <c r="L15" i="2"/>
  <c r="K15" i="2"/>
  <c r="I26" i="2"/>
  <c r="I198" i="1"/>
  <c r="N196" i="1"/>
  <c r="K196" i="1"/>
  <c r="J196" i="1"/>
  <c r="I196" i="1"/>
  <c r="M195" i="1"/>
  <c r="L195" i="1"/>
  <c r="K195" i="1"/>
  <c r="J195" i="1"/>
  <c r="J194" i="1"/>
  <c r="M192" i="1"/>
  <c r="L192" i="1"/>
  <c r="J182" i="1"/>
  <c r="L179" i="1"/>
  <c r="J176" i="1"/>
  <c r="I176" i="1"/>
  <c r="M175" i="1"/>
  <c r="L175" i="1"/>
  <c r="K173" i="1"/>
  <c r="J173" i="1"/>
  <c r="I173" i="1"/>
  <c r="M172" i="1"/>
  <c r="J164" i="1"/>
  <c r="M163" i="1"/>
  <c r="L163" i="1"/>
  <c r="K163" i="1"/>
  <c r="J163" i="1"/>
  <c r="I163" i="1"/>
  <c r="J158" i="1"/>
  <c r="I158" i="1"/>
  <c r="M157" i="1"/>
  <c r="L157" i="1"/>
  <c r="L152" i="1"/>
  <c r="I152" i="1"/>
  <c r="M148" i="1"/>
  <c r="L148" i="1"/>
  <c r="K148" i="1"/>
  <c r="M146" i="1"/>
  <c r="M133" i="1"/>
  <c r="L133" i="1"/>
  <c r="K133" i="1"/>
  <c r="J133" i="1"/>
  <c r="I133" i="1"/>
  <c r="N132" i="1"/>
  <c r="N133" i="1" s="1"/>
  <c r="N131" i="1"/>
  <c r="N130" i="1"/>
  <c r="N129" i="1"/>
  <c r="N128" i="1"/>
  <c r="N127" i="1"/>
  <c r="N126" i="1"/>
  <c r="N119" i="1"/>
  <c r="N118" i="1"/>
  <c r="M183" i="1"/>
  <c r="L183" i="1"/>
  <c r="K120" i="1"/>
  <c r="J183" i="1"/>
  <c r="N116" i="1"/>
  <c r="N115" i="1"/>
  <c r="M180" i="1"/>
  <c r="L180" i="1"/>
  <c r="K178" i="1"/>
  <c r="J178" i="1"/>
  <c r="N112" i="1"/>
  <c r="N111" i="1"/>
  <c r="M120" i="1"/>
  <c r="N109" i="1"/>
  <c r="N108" i="1"/>
  <c r="L173" i="1"/>
  <c r="N106" i="1"/>
  <c r="J102" i="1"/>
  <c r="N101" i="1"/>
  <c r="J166" i="1"/>
  <c r="N100" i="1"/>
  <c r="M165" i="1"/>
  <c r="L165" i="1"/>
  <c r="K102" i="1"/>
  <c r="N98" i="1"/>
  <c r="N97" i="1"/>
  <c r="M102" i="1"/>
  <c r="N96" i="1"/>
  <c r="N95" i="1"/>
  <c r="I94" i="1"/>
  <c r="N93" i="1"/>
  <c r="N92" i="1"/>
  <c r="M94" i="1"/>
  <c r="M103" i="1" s="1"/>
  <c r="L94" i="1"/>
  <c r="K94" i="1"/>
  <c r="N91" i="1"/>
  <c r="L88" i="1"/>
  <c r="J88" i="1"/>
  <c r="I88" i="1"/>
  <c r="N87" i="1"/>
  <c r="M88" i="1"/>
  <c r="K88" i="1"/>
  <c r="K122" i="1" s="1"/>
  <c r="K135" i="1" s="1"/>
  <c r="N86" i="1"/>
  <c r="M85" i="1"/>
  <c r="M89" i="1" s="1"/>
  <c r="N84" i="1"/>
  <c r="J149" i="1"/>
  <c r="N83" i="1"/>
  <c r="N82" i="1"/>
  <c r="N81" i="1"/>
  <c r="L146" i="1"/>
  <c r="K146" i="1"/>
  <c r="J146" i="1"/>
  <c r="N80" i="1"/>
  <c r="N79" i="1"/>
  <c r="N78" i="1"/>
  <c r="M143" i="1"/>
  <c r="L85" i="1"/>
  <c r="L89" i="1" s="1"/>
  <c r="K85" i="1"/>
  <c r="J143" i="1"/>
  <c r="I85" i="1"/>
  <c r="M198" i="1"/>
  <c r="L198" i="1"/>
  <c r="K198" i="1"/>
  <c r="J198" i="1"/>
  <c r="M197" i="1"/>
  <c r="L197" i="1"/>
  <c r="K197" i="1"/>
  <c r="J197" i="1"/>
  <c r="M196" i="1"/>
  <c r="L196" i="1"/>
  <c r="N64" i="1"/>
  <c r="N63" i="1"/>
  <c r="N195" i="1" s="1"/>
  <c r="I195" i="1"/>
  <c r="M194" i="1"/>
  <c r="L194" i="1"/>
  <c r="K194" i="1"/>
  <c r="N62" i="1"/>
  <c r="N194" i="1" s="1"/>
  <c r="M193" i="1"/>
  <c r="L193" i="1"/>
  <c r="J67" i="1"/>
  <c r="N61" i="1"/>
  <c r="N193" i="1" s="1"/>
  <c r="N60" i="1"/>
  <c r="N192" i="1" s="1"/>
  <c r="K192" i="1"/>
  <c r="J192" i="1"/>
  <c r="I192" i="1"/>
  <c r="M185" i="1"/>
  <c r="L185" i="1"/>
  <c r="K185" i="1"/>
  <c r="J185" i="1"/>
  <c r="M184" i="1"/>
  <c r="L184" i="1"/>
  <c r="K184" i="1"/>
  <c r="J184" i="1"/>
  <c r="N52" i="1"/>
  <c r="N184" i="1" s="1"/>
  <c r="N51" i="1"/>
  <c r="I183" i="1"/>
  <c r="M182" i="1"/>
  <c r="L182" i="1"/>
  <c r="K182" i="1"/>
  <c r="N50" i="1"/>
  <c r="N182" i="1" s="1"/>
  <c r="M181" i="1"/>
  <c r="L181" i="1"/>
  <c r="K181" i="1"/>
  <c r="J181" i="1"/>
  <c r="N49" i="1"/>
  <c r="N181" i="1" s="1"/>
  <c r="N48" i="1"/>
  <c r="K180" i="1"/>
  <c r="J180" i="1"/>
  <c r="I180" i="1"/>
  <c r="M179" i="1"/>
  <c r="K179" i="1"/>
  <c r="J179" i="1"/>
  <c r="I179" i="1"/>
  <c r="M178" i="1"/>
  <c r="L178" i="1"/>
  <c r="M177" i="1"/>
  <c r="L177" i="1"/>
  <c r="K177" i="1"/>
  <c r="J177" i="1"/>
  <c r="I177" i="1"/>
  <c r="L176" i="1"/>
  <c r="K176" i="1"/>
  <c r="K175" i="1"/>
  <c r="I175" i="1"/>
  <c r="M174" i="1"/>
  <c r="L174" i="1"/>
  <c r="K174" i="1"/>
  <c r="J174" i="1"/>
  <c r="M173" i="1"/>
  <c r="M54" i="1"/>
  <c r="M186" i="1" s="1"/>
  <c r="K172" i="1"/>
  <c r="J172" i="1"/>
  <c r="N35" i="1"/>
  <c r="N167" i="1" s="1"/>
  <c r="M167" i="1"/>
  <c r="L167" i="1"/>
  <c r="K167" i="1"/>
  <c r="J167" i="1"/>
  <c r="I167" i="1"/>
  <c r="L166" i="1"/>
  <c r="K166" i="1"/>
  <c r="K165" i="1"/>
  <c r="J165" i="1"/>
  <c r="I165" i="1"/>
  <c r="M164" i="1"/>
  <c r="L164" i="1"/>
  <c r="K164" i="1"/>
  <c r="N31" i="1"/>
  <c r="N163" i="1" s="1"/>
  <c r="M162" i="1"/>
  <c r="K162" i="1"/>
  <c r="J162" i="1"/>
  <c r="L161" i="1"/>
  <c r="I161" i="1"/>
  <c r="M159" i="1"/>
  <c r="L159" i="1"/>
  <c r="K159" i="1"/>
  <c r="J159" i="1"/>
  <c r="I159" i="1"/>
  <c r="M158" i="1"/>
  <c r="L158" i="1"/>
  <c r="K158" i="1"/>
  <c r="I157" i="1"/>
  <c r="M153" i="1"/>
  <c r="L153" i="1"/>
  <c r="K153" i="1"/>
  <c r="J153" i="1"/>
  <c r="M152" i="1"/>
  <c r="I23" i="1"/>
  <c r="I154" i="1" s="1"/>
  <c r="M150" i="1"/>
  <c r="L150" i="1"/>
  <c r="K150" i="1"/>
  <c r="J150" i="1"/>
  <c r="I150" i="1"/>
  <c r="N18" i="1"/>
  <c r="N149" i="1" s="1"/>
  <c r="L149" i="1"/>
  <c r="K149" i="1"/>
  <c r="J148" i="1"/>
  <c r="I148" i="1"/>
  <c r="M147" i="1"/>
  <c r="L147" i="1"/>
  <c r="K147" i="1"/>
  <c r="J147" i="1"/>
  <c r="N15" i="1"/>
  <c r="N146" i="1" s="1"/>
  <c r="M144" i="1"/>
  <c r="L144" i="1"/>
  <c r="K144" i="1"/>
  <c r="I144" i="1"/>
  <c r="N12" i="1"/>
  <c r="I89" i="1" l="1"/>
  <c r="K89" i="1"/>
  <c r="K60" i="4"/>
  <c r="J199" i="1"/>
  <c r="K103" i="1"/>
  <c r="L122" i="1"/>
  <c r="L135" i="1" s="1"/>
  <c r="I147" i="1"/>
  <c r="N16" i="1"/>
  <c r="N147" i="1" s="1"/>
  <c r="I162" i="1"/>
  <c r="N30" i="1"/>
  <c r="N162" i="1" s="1"/>
  <c r="J144" i="1"/>
  <c r="J145" i="1"/>
  <c r="N26" i="1"/>
  <c r="N158" i="1" s="1"/>
  <c r="N53" i="1"/>
  <c r="N185" i="1" s="1"/>
  <c r="I185" i="1"/>
  <c r="M122" i="1"/>
  <c r="M135" i="1" s="1"/>
  <c r="K47" i="3"/>
  <c r="N13" i="1"/>
  <c r="N144" i="1" s="1"/>
  <c r="I143" i="1"/>
  <c r="K183" i="1"/>
  <c r="J42" i="4"/>
  <c r="M36" i="1"/>
  <c r="M168" i="1" s="1"/>
  <c r="M161" i="1"/>
  <c r="N65" i="1"/>
  <c r="N197" i="1" s="1"/>
  <c r="I197" i="1"/>
  <c r="L102" i="1"/>
  <c r="L103" i="1" s="1"/>
  <c r="M23" i="1"/>
  <c r="I36" i="1"/>
  <c r="N46" i="1"/>
  <c r="N178" i="1" s="1"/>
  <c r="I103" i="1"/>
  <c r="N99" i="1"/>
  <c r="N102" i="1" s="1"/>
  <c r="I120" i="1"/>
  <c r="N41" i="1"/>
  <c r="N173" i="1" s="1"/>
  <c r="J94" i="1"/>
  <c r="J103" i="1" s="1"/>
  <c r="N77" i="1"/>
  <c r="N143" i="1" s="1"/>
  <c r="I178" i="1"/>
  <c r="L145" i="1"/>
  <c r="N47" i="1"/>
  <c r="M166" i="1"/>
  <c r="J175" i="1"/>
  <c r="J193" i="1"/>
  <c r="K28" i="1"/>
  <c r="N34" i="1"/>
  <c r="N166" i="1" s="1"/>
  <c r="K54" i="1"/>
  <c r="K186" i="1" s="1"/>
  <c r="K67" i="1"/>
  <c r="N107" i="1"/>
  <c r="N110" i="1"/>
  <c r="K193" i="1"/>
  <c r="L27" i="2"/>
  <c r="N53" i="3"/>
  <c r="I146" i="1"/>
  <c r="I181" i="1"/>
  <c r="K28" i="2"/>
  <c r="I174" i="1"/>
  <c r="N42" i="1"/>
  <c r="N174" i="1" s="1"/>
  <c r="N19" i="1"/>
  <c r="N150" i="1" s="1"/>
  <c r="N114" i="1"/>
  <c r="N180" i="1" s="1"/>
  <c r="K143" i="1"/>
  <c r="J26" i="2"/>
  <c r="J22" i="2"/>
  <c r="K23" i="1"/>
  <c r="K152" i="1"/>
  <c r="N27" i="1"/>
  <c r="N159" i="1" s="1"/>
  <c r="N45" i="1"/>
  <c r="N177" i="1" s="1"/>
  <c r="N66" i="1"/>
  <c r="N198" i="1" s="1"/>
  <c r="K26" i="2"/>
  <c r="J157" i="1"/>
  <c r="J28" i="1"/>
  <c r="J54" i="1"/>
  <c r="J186" i="1" s="1"/>
  <c r="I67" i="1"/>
  <c r="I149" i="1"/>
  <c r="I166" i="1"/>
  <c r="I184" i="1"/>
  <c r="N21" i="1"/>
  <c r="N152" i="1" s="1"/>
  <c r="L28" i="1"/>
  <c r="J36" i="1"/>
  <c r="J168" i="1" s="1"/>
  <c r="J161" i="1"/>
  <c r="I164" i="1"/>
  <c r="N32" i="1"/>
  <c r="N164" i="1" s="1"/>
  <c r="L172" i="1"/>
  <c r="L54" i="1"/>
  <c r="L186" i="1" s="1"/>
  <c r="M67" i="1"/>
  <c r="J85" i="1"/>
  <c r="J89" i="1" s="1"/>
  <c r="N88" i="1"/>
  <c r="I122" i="1"/>
  <c r="N113" i="1"/>
  <c r="M27" i="2"/>
  <c r="N29" i="1"/>
  <c r="N161" i="1" s="1"/>
  <c r="M176" i="1"/>
  <c r="N44" i="1"/>
  <c r="I28" i="2"/>
  <c r="J120" i="1"/>
  <c r="L162" i="1"/>
  <c r="L120" i="1"/>
  <c r="M28" i="2"/>
  <c r="L67" i="1"/>
  <c r="N117" i="1"/>
  <c r="N183" i="1" s="1"/>
  <c r="N94" i="1"/>
  <c r="J23" i="1"/>
  <c r="J152" i="1"/>
  <c r="M145" i="1"/>
  <c r="I54" i="1"/>
  <c r="I172" i="1"/>
  <c r="N40" i="1"/>
  <c r="N172" i="1" s="1"/>
  <c r="L143" i="1"/>
  <c r="I193" i="1"/>
  <c r="L23" i="1"/>
  <c r="I28" i="1"/>
  <c r="J20" i="1"/>
  <c r="I153" i="1"/>
  <c r="N22" i="1"/>
  <c r="N153" i="1" s="1"/>
  <c r="M28" i="1"/>
  <c r="K36" i="1"/>
  <c r="K168" i="1" s="1"/>
  <c r="K161" i="1"/>
  <c r="K20" i="1"/>
  <c r="M149" i="1"/>
  <c r="L36" i="1"/>
  <c r="L168" i="1" s="1"/>
  <c r="I102" i="1"/>
  <c r="K157" i="1"/>
  <c r="N38" i="3"/>
  <c r="N44" i="3"/>
  <c r="I47" i="3"/>
  <c r="N47" i="3" s="1"/>
  <c r="K145" i="1"/>
  <c r="I182" i="1"/>
  <c r="I194" i="1"/>
  <c r="N17" i="1"/>
  <c r="N148" i="1" s="1"/>
  <c r="N25" i="1"/>
  <c r="N157" i="1" s="1"/>
  <c r="N33" i="1"/>
  <c r="N165" i="1" s="1"/>
  <c r="N43" i="1"/>
  <c r="N175" i="1" s="1"/>
  <c r="N60" i="4" l="1"/>
  <c r="M199" i="1"/>
  <c r="M37" i="1"/>
  <c r="M160" i="1"/>
  <c r="M169" i="1" s="1"/>
  <c r="K151" i="1"/>
  <c r="K24" i="1"/>
  <c r="J37" i="1"/>
  <c r="J160" i="1"/>
  <c r="J169" i="1" s="1"/>
  <c r="J122" i="1"/>
  <c r="J135" i="1" s="1"/>
  <c r="L60" i="4"/>
  <c r="K199" i="1"/>
  <c r="J60" i="4"/>
  <c r="I199" i="1"/>
  <c r="N67" i="1"/>
  <c r="N199" i="1" s="1"/>
  <c r="I135" i="1"/>
  <c r="N135" i="1" s="1"/>
  <c r="N122" i="1"/>
  <c r="N103" i="1"/>
  <c r="M60" i="4"/>
  <c r="L199" i="1"/>
  <c r="L20" i="1"/>
  <c r="N120" i="1"/>
  <c r="L160" i="1"/>
  <c r="L169" i="1" s="1"/>
  <c r="L37" i="1"/>
  <c r="I145" i="1"/>
  <c r="N14" i="1"/>
  <c r="N145" i="1" s="1"/>
  <c r="N36" i="1"/>
  <c r="N168" i="1" s="1"/>
  <c r="I168" i="1"/>
  <c r="N85" i="1"/>
  <c r="N89" i="1" s="1"/>
  <c r="J154" i="1"/>
  <c r="N23" i="1"/>
  <c r="N154" i="1" s="1"/>
  <c r="J56" i="1"/>
  <c r="N179" i="1"/>
  <c r="L154" i="1"/>
  <c r="M154" i="1"/>
  <c r="M20" i="1"/>
  <c r="J24" i="1"/>
  <c r="J151" i="1"/>
  <c r="N28" i="1"/>
  <c r="I37" i="1"/>
  <c r="I160" i="1"/>
  <c r="I169" i="1" s="1"/>
  <c r="K56" i="1"/>
  <c r="K154" i="1"/>
  <c r="N176" i="1"/>
  <c r="I186" i="1"/>
  <c r="N54" i="1"/>
  <c r="N186" i="1" s="1"/>
  <c r="I20" i="1"/>
  <c r="K160" i="1"/>
  <c r="K169" i="1" s="1"/>
  <c r="K37" i="1"/>
  <c r="N20" i="1" l="1"/>
  <c r="I151" i="1"/>
  <c r="I155" i="1" s="1"/>
  <c r="I56" i="1"/>
  <c r="I24" i="1"/>
  <c r="J69" i="1"/>
  <c r="J201" i="1" s="1"/>
  <c r="J188" i="1"/>
  <c r="K58" i="4"/>
  <c r="K59" i="4" s="1"/>
  <c r="M24" i="1"/>
  <c r="M151" i="1"/>
  <c r="M155" i="1" s="1"/>
  <c r="L24" i="1"/>
  <c r="L151" i="1"/>
  <c r="L155" i="1" s="1"/>
  <c r="J155" i="1"/>
  <c r="M56" i="1"/>
  <c r="K69" i="1"/>
  <c r="K201" i="1" s="1"/>
  <c r="K188" i="1"/>
  <c r="L58" i="4"/>
  <c r="L59" i="4" s="1"/>
  <c r="N160" i="1"/>
  <c r="N169" i="1" s="1"/>
  <c r="N37" i="1"/>
  <c r="K155" i="1"/>
  <c r="L56" i="1"/>
  <c r="M69" i="1" l="1"/>
  <c r="M201" i="1" s="1"/>
  <c r="M188" i="1"/>
  <c r="N58" i="4"/>
  <c r="N59" i="4" s="1"/>
  <c r="L69" i="1"/>
  <c r="L201" i="1" s="1"/>
  <c r="L188" i="1"/>
  <c r="M58" i="4"/>
  <c r="M59" i="4" s="1"/>
  <c r="I69" i="1"/>
  <c r="J58" i="4"/>
  <c r="J59" i="4" s="1"/>
  <c r="I188" i="1"/>
  <c r="N56" i="1"/>
  <c r="N188" i="1" s="1"/>
  <c r="N24" i="1"/>
  <c r="N151" i="1"/>
  <c r="N155" i="1" s="1"/>
  <c r="I201" i="1" l="1"/>
  <c r="N69" i="1"/>
  <c r="N201" i="1" s="1"/>
</calcChain>
</file>

<file path=xl/sharedStrings.xml><?xml version="1.0" encoding="utf-8"?>
<sst xmlns="http://schemas.openxmlformats.org/spreadsheetml/2006/main" count="772" uniqueCount="210">
  <si>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</si>
  <si>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</si>
  <si>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</si>
  <si>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</si>
  <si>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</si>
  <si>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</si>
  <si>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</si>
  <si>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</si>
  <si>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</si>
  <si>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</si>
  <si>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</si>
  <si>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</si>
  <si>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</si>
  <si>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</si>
  <si>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</si>
  <si>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</si>
  <si>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</si>
  <si>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</si>
  <si>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</si>
  <si>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</si>
  <si>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</si>
  <si>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</si>
  <si>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</si>
  <si>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</si>
  <si>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</si>
  <si>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</si>
  <si>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</si>
  <si>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</si>
  <si>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</si>
  <si>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</si>
  <si>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</si>
  <si>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</si>
  <si>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</si>
  <si>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</si>
  <si>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</si>
  <si>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</si>
  <si>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</si>
  <si>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</si>
  <si>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</si>
  <si>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</si>
  <si>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</si>
  <si>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</si>
  <si>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</si>
  <si>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</si>
  <si>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</si>
  <si>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</si>
  <si>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</si>
  <si>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</si>
  <si>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</si>
  <si>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</si>
  <si>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</si>
  <si>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</si>
  <si>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</si>
  <si>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</si>
  <si>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</si>
  <si>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</si>
  <si>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</si>
  <si>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</si>
  <si>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</si>
  <si>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</si>
  <si>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</si>
  <si>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</si>
  <si>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</si>
  <si>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</si>
  <si>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</si>
  <si>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</si>
  <si>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</si>
  <si>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</si>
  <si>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</si>
  <si>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</si>
  <si>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</si>
  <si>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</si>
  <si>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</si>
  <si>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</si>
  <si>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</si>
  <si>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</si>
  <si>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</si>
  <si>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</si>
  <si>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</si>
  <si>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</si>
  <si>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</si>
  <si>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</si>
  <si>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</si>
  <si>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</si>
  <si>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</si>
  <si>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</si>
  <si>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</si>
  <si>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</si>
  <si>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</si>
  <si>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</si>
  <si>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</si>
  <si>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</si>
  <si>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</si>
  <si>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</si>
  <si>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</si>
  <si>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</si>
  <si>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</si>
  <si>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</si>
  <si>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</si>
  <si>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</si>
  <si>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</si>
  <si>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</si>
  <si>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</si>
  <si>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</si>
  <si>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</si>
  <si>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</si>
  <si>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</si>
  <si>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</si>
  <si>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</si>
  <si>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</si>
  <si>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</si>
  <si>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</si>
  <si>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</si>
  <si>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</si>
  <si>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</si>
  <si>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</si>
  <si>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</si>
  <si>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</si>
  <si>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</si>
  <si>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</si>
  <si>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</si>
  <si>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</si>
  <si>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</si>
  <si>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</si>
  <si>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</si>
  <si>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</si>
  <si>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</si>
  <si>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</si>
  <si>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</si>
  <si>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</si>
  <si>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</si>
  <si>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</si>
  <si>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</si>
  <si>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</si>
  <si>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</si>
  <si>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</si>
  <si>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</si>
  <si>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</si>
  <si>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</si>
  <si>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</si>
  <si>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</si>
  <si>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</si>
  <si>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</si>
  <si>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</si>
  <si>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</si>
  <si>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</si>
  <si>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</si>
  <si>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</si>
  <si>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</si>
  <si>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</si>
  <si>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</si>
  <si>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</si>
  <si>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</si>
  <si>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</si>
  <si>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</si>
  <si>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</si>
  <si>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</si>
  <si>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</si>
  <si>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</si>
  <si>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</si>
  <si>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</si>
  <si>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</si>
  <si>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</si>
  <si>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</si>
  <si>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1 : 648</t>
  </si>
  <si>
    <t>1 : 734</t>
  </si>
  <si>
    <t>0 : 0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</si>
  <si>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</si>
  <si>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</si>
  <si>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</si>
  <si>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</si>
  <si>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</si>
  <si>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</si>
  <si>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</si>
  <si>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</si>
  <si>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</si>
  <si>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</si>
  <si>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</si>
  <si>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</si>
  <si>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</si>
  <si>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</si>
  <si>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</si>
  <si>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</si>
  <si>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</si>
  <si>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</si>
  <si>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</si>
  <si>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</si>
  <si>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</si>
  <si>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</si>
  <si>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</si>
  <si>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</si>
  <si>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</si>
  <si>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</si>
  <si>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</si>
  <si>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</si>
  <si>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</si>
  <si>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</si>
  <si>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</si>
  <si>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</si>
  <si>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</si>
  <si>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</si>
  <si>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</si>
  <si>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</si>
  <si>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</si>
  <si>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</si>
  <si>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</si>
  <si>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Cadent West Midlands</t>
  </si>
  <si>
    <t>1 : 314</t>
  </si>
  <si>
    <t>1:200</t>
  </si>
  <si>
    <t>0:0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</si>
</sst>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%"/>
    <numFmt numFmtId="167" formatCode="0.0%"/>
    <numFmt numFmtId="168" formatCode="0.000"/>
    <numFmt numFmtId="169" formatCode="#,##0.0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4" fontId="5" fillId="6" borderId="0" applyBorder="0" applyAlignment="0" applyProtection="0"/>
    <xf numFmtId="4" fontId="5" fillId="8" borderId="0"/>
    <xf numFmtId="0" fontId="5" fillId="0" borderId="0"/>
    <xf numFmtId="0" fontId="8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4" fontId="5" fillId="6" borderId="0" applyBorder="0" applyAlignment="0" applyProtection="0"/>
    <xf numFmtId="0" fontId="5" fillId="0" borderId="0"/>
    <xf numFmtId="0" fontId="1" fillId="0" borderId="0"/>
  </cellStyleXfs>
  <cellXfs count="127">
    <xf numFmtId="0" fontId="0" fillId="0" borderId="0" xfId="0"/>
    <xf numFmtId="0" fontId="4" fillId="2" borderId="0" xfId="2" applyFont="1" applyFill="1"/>
    <xf numFmtId="0" fontId="4" fillId="2" borderId="0" xfId="3" applyFont="1" applyFill="1"/>
    <xf numFmtId="0" fontId="0" fillId="2" borderId="0" xfId="3" applyFont="1" applyFill="1"/>
    <xf numFmtId="0" fontId="4" fillId="2" borderId="0" xfId="3" applyFont="1" applyFill="1" applyAlignment="1">
      <alignment horizontal="left"/>
    </xf>
    <xf numFmtId="0" fontId="4" fillId="2" borderId="1" xfId="3" applyFont="1" applyFill="1" applyBorder="1"/>
    <xf numFmtId="0" fontId="0" fillId="2" borderId="1" xfId="3" applyFont="1" applyFill="1" applyBorder="1"/>
    <xf numFmtId="0" fontId="6" fillId="0" borderId="0" xfId="4" applyFont="1"/>
    <xf numFmtId="0" fontId="7" fillId="0" borderId="0" xfId="4" applyFont="1" applyAlignment="1">
      <alignment vertical="center"/>
    </xf>
    <xf numFmtId="164" fontId="9" fillId="0" borderId="0" xfId="5" applyNumberFormat="1" applyFont="1"/>
    <xf numFmtId="0" fontId="6" fillId="0" borderId="0" xfId="4" applyFont="1" applyAlignment="1">
      <alignment horizontal="center"/>
    </xf>
    <xf numFmtId="0" fontId="7" fillId="3" borderId="2" xfId="4" applyFont="1" applyFill="1" applyBorder="1" applyAlignment="1">
      <alignment horizontal="center" vertical="center"/>
    </xf>
    <xf numFmtId="0" fontId="0" fillId="0" borderId="3" xfId="0" applyBorder="1"/>
    <xf numFmtId="0" fontId="11" fillId="0" borderId="0" xfId="6" applyFont="1"/>
    <xf numFmtId="164" fontId="12" fillId="0" borderId="0" xfId="5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3" fillId="0" borderId="4" xfId="7" applyFont="1" applyBorder="1" applyAlignment="1">
      <alignment horizontal="center" vertical="center"/>
    </xf>
    <xf numFmtId="0" fontId="13" fillId="0" borderId="5" xfId="7" applyFont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4" fillId="4" borderId="0" xfId="6" applyFont="1" applyFill="1"/>
    <xf numFmtId="0" fontId="15" fillId="4" borderId="0" xfId="6" applyFont="1" applyFill="1"/>
    <xf numFmtId="0" fontId="1" fillId="0" borderId="0" xfId="4" applyFont="1" applyAlignment="1">
      <alignment vertical="center"/>
    </xf>
    <xf numFmtId="0" fontId="9" fillId="5" borderId="0" xfId="6" applyFont="1" applyFill="1"/>
    <xf numFmtId="0" fontId="11" fillId="5" borderId="0" xfId="6" applyFont="1" applyFill="1"/>
    <xf numFmtId="165" fontId="11" fillId="5" borderId="0" xfId="6" applyNumberFormat="1" applyFont="1" applyFill="1"/>
    <xf numFmtId="0" fontId="6" fillId="0" borderId="0" xfId="8" applyFont="1" applyAlignment="1">
      <alignment vertical="center"/>
    </xf>
    <xf numFmtId="164" fontId="11" fillId="0" borderId="0" xfId="5" applyNumberFormat="1" applyFont="1"/>
    <xf numFmtId="4" fontId="1" fillId="7" borderId="7" xfId="9" applyFont="1" applyFill="1" applyBorder="1" applyAlignment="1">
      <alignment horizontal="center"/>
    </xf>
    <xf numFmtId="0" fontId="9" fillId="0" borderId="0" xfId="6" applyFont="1"/>
    <xf numFmtId="0" fontId="16" fillId="0" borderId="0" xfId="4" applyFont="1"/>
    <xf numFmtId="4" fontId="2" fillId="7" borderId="7" xfId="10" applyFont="1" applyFill="1" applyBorder="1" applyAlignment="1">
      <alignment horizontal="center"/>
    </xf>
    <xf numFmtId="164" fontId="9" fillId="9" borderId="0" xfId="5" applyNumberFormat="1" applyFont="1" applyFill="1"/>
    <xf numFmtId="0" fontId="6" fillId="0" borderId="0" xfId="11" applyFont="1"/>
    <xf numFmtId="0" fontId="11" fillId="0" borderId="0" xfId="6" applyFont="1" applyAlignment="1">
      <alignment horizontal="right"/>
    </xf>
    <xf numFmtId="0" fontId="9" fillId="9" borderId="0" xfId="6" applyFont="1" applyFill="1"/>
    <xf numFmtId="165" fontId="17" fillId="0" borderId="0" xfId="0" applyNumberFormat="1" applyFont="1" applyAlignment="1">
      <alignment vertical="top"/>
    </xf>
    <xf numFmtId="4" fontId="8" fillId="7" borderId="7" xfId="9" applyFont="1" applyFill="1" applyBorder="1" applyAlignment="1">
      <alignment horizontal="center"/>
    </xf>
    <xf numFmtId="4" fontId="16" fillId="0" borderId="7" xfId="10" applyFont="1" applyFill="1" applyBorder="1"/>
    <xf numFmtId="49" fontId="17" fillId="0" borderId="0" xfId="0" applyNumberFormat="1" applyFont="1" applyAlignment="1">
      <alignment vertical="top"/>
    </xf>
    <xf numFmtId="0" fontId="1" fillId="0" borderId="0" xfId="8" applyFont="1" applyAlignment="1">
      <alignment vertical="center"/>
    </xf>
    <xf numFmtId="0" fontId="6" fillId="0" borderId="0" xfId="8" applyFont="1"/>
    <xf numFmtId="0" fontId="1" fillId="0" borderId="0" xfId="8" applyFont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4" fontId="1" fillId="10" borderId="7" xfId="13" applyNumberFormat="1" applyFont="1" applyBorder="1"/>
    <xf numFmtId="4" fontId="2" fillId="8" borderId="7" xfId="10" applyFont="1" applyBorder="1" applyAlignment="1">
      <alignment horizontal="center"/>
    </xf>
    <xf numFmtId="4" fontId="18" fillId="7" borderId="7" xfId="9" applyFont="1" applyFill="1" applyBorder="1" applyAlignment="1">
      <alignment horizontal="center"/>
    </xf>
    <xf numFmtId="0" fontId="0" fillId="2" borderId="0" xfId="3" applyFont="1" applyFill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6" fillId="0" borderId="0" xfId="14" applyFont="1"/>
    <xf numFmtId="0" fontId="7" fillId="0" borderId="0" xfId="14" applyFont="1" applyAlignment="1">
      <alignment vertical="center"/>
    </xf>
    <xf numFmtId="0" fontId="7" fillId="3" borderId="8" xfId="14" applyFont="1" applyFill="1" applyBorder="1" applyAlignment="1">
      <alignment horizontal="center" vertical="center"/>
    </xf>
    <xf numFmtId="0" fontId="7" fillId="3" borderId="9" xfId="14" applyFont="1" applyFill="1" applyBorder="1" applyAlignment="1">
      <alignment horizontal="center" vertical="center"/>
    </xf>
    <xf numFmtId="0" fontId="7" fillId="3" borderId="10" xfId="14" applyFont="1" applyFill="1" applyBorder="1" applyAlignment="1">
      <alignment horizontal="center" vertical="center"/>
    </xf>
    <xf numFmtId="0" fontId="7" fillId="0" borderId="0" xfId="14" applyFont="1"/>
    <xf numFmtId="0" fontId="6" fillId="0" borderId="4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6" fillId="0" borderId="6" xfId="15" applyFont="1" applyBorder="1" applyAlignment="1">
      <alignment horizontal="center" vertical="center"/>
    </xf>
    <xf numFmtId="0" fontId="11" fillId="11" borderId="0" xfId="6" applyFont="1" applyFill="1"/>
    <xf numFmtId="0" fontId="19" fillId="11" borderId="0" xfId="6" applyFont="1" applyFill="1"/>
    <xf numFmtId="0" fontId="11" fillId="11" borderId="0" xfId="6" applyFont="1" applyFill="1" applyAlignment="1">
      <alignment horizontal="center"/>
    </xf>
    <xf numFmtId="0" fontId="1" fillId="0" borderId="0" xfId="14" applyFont="1" applyAlignment="1">
      <alignment vertical="center"/>
    </xf>
    <xf numFmtId="0" fontId="6" fillId="0" borderId="0" xfId="14" applyFont="1" applyAlignment="1">
      <alignment vertical="center"/>
    </xf>
    <xf numFmtId="0" fontId="1" fillId="0" borderId="0" xfId="14" applyFont="1" applyAlignment="1">
      <alignment horizontal="center" vertical="center"/>
    </xf>
    <xf numFmtId="0" fontId="6" fillId="0" borderId="0" xfId="14" applyFont="1" applyAlignment="1">
      <alignment horizontal="center" vertical="center"/>
    </xf>
    <xf numFmtId="0" fontId="11" fillId="5" borderId="0" xfId="6" applyFont="1" applyFill="1" applyAlignment="1">
      <alignment horizontal="center"/>
    </xf>
    <xf numFmtId="3" fontId="1" fillId="6" borderId="7" xfId="9" applyNumberFormat="1" applyFont="1" applyBorder="1" applyAlignment="1">
      <alignment horizontal="center"/>
    </xf>
    <xf numFmtId="4" fontId="1" fillId="6" borderId="7" xfId="9" applyFont="1" applyBorder="1" applyAlignment="1">
      <alignment horizontal="center"/>
    </xf>
    <xf numFmtId="0" fontId="16" fillId="0" borderId="0" xfId="14" applyFont="1" applyAlignment="1">
      <alignment vertical="center"/>
    </xf>
    <xf numFmtId="4" fontId="1" fillId="7" borderId="7" xfId="16" applyFont="1" applyFill="1" applyBorder="1" applyAlignment="1">
      <alignment horizontal="center"/>
    </xf>
    <xf numFmtId="0" fontId="6" fillId="0" borderId="0" xfId="14" applyFont="1" applyAlignment="1">
      <alignment horizontal="left"/>
    </xf>
    <xf numFmtId="0" fontId="6" fillId="0" borderId="0" xfId="14" applyFont="1" applyAlignment="1">
      <alignment horizontal="center"/>
    </xf>
    <xf numFmtId="0" fontId="7" fillId="3" borderId="8" xfId="14" applyFont="1" applyFill="1" applyBorder="1" applyAlignment="1">
      <alignment horizontal="centerContinuous" vertical="center"/>
    </xf>
    <xf numFmtId="0" fontId="7" fillId="3" borderId="9" xfId="14" applyFont="1" applyFill="1" applyBorder="1" applyAlignment="1">
      <alignment horizontal="centerContinuous" vertical="center"/>
    </xf>
    <xf numFmtId="0" fontId="7" fillId="3" borderId="10" xfId="14" applyFont="1" applyFill="1" applyBorder="1" applyAlignment="1">
      <alignment horizontal="centerContinuous" vertical="center"/>
    </xf>
    <xf numFmtId="0" fontId="7" fillId="3" borderId="11" xfId="14" applyFont="1" applyFill="1" applyBorder="1" applyAlignment="1">
      <alignment horizontal="centerContinuous" vertical="center"/>
    </xf>
    <xf numFmtId="0" fontId="7" fillId="0" borderId="0" xfId="14" applyFont="1" applyAlignment="1">
      <alignment horizontal="left"/>
    </xf>
    <xf numFmtId="0" fontId="6" fillId="0" borderId="12" xfId="15" applyFont="1" applyBorder="1" applyAlignment="1">
      <alignment horizontal="center" vertical="center"/>
    </xf>
    <xf numFmtId="0" fontId="16" fillId="0" borderId="13" xfId="14" applyFont="1" applyBorder="1" applyAlignment="1">
      <alignment horizontal="center"/>
    </xf>
    <xf numFmtId="0" fontId="11" fillId="0" borderId="0" xfId="12" applyFont="1" applyAlignment="1">
      <alignment horizontal="left" vertical="center"/>
    </xf>
    <xf numFmtId="3" fontId="1" fillId="7" borderId="7" xfId="9" applyNumberFormat="1" applyFont="1" applyFill="1" applyBorder="1"/>
    <xf numFmtId="0" fontId="16" fillId="0" borderId="0" xfId="14" applyFont="1"/>
    <xf numFmtId="4" fontId="1" fillId="7" borderId="7" xfId="16" applyFont="1" applyFill="1" applyBorder="1"/>
    <xf numFmtId="3" fontId="11" fillId="0" borderId="0" xfId="5" applyNumberFormat="1" applyFont="1"/>
    <xf numFmtId="0" fontId="1" fillId="0" borderId="0" xfId="17" applyFont="1" applyAlignment="1">
      <alignment vertical="center"/>
    </xf>
    <xf numFmtId="3" fontId="11" fillId="5" borderId="0" xfId="6" applyNumberFormat="1" applyFont="1" applyFill="1"/>
    <xf numFmtId="3" fontId="11" fillId="0" borderId="0" xfId="6" applyNumberFormat="1" applyFont="1"/>
    <xf numFmtId="0" fontId="6" fillId="0" borderId="0" xfId="17" applyFont="1" applyAlignment="1">
      <alignment vertical="center"/>
    </xf>
    <xf numFmtId="0" fontId="6" fillId="0" borderId="0" xfId="17" applyFont="1"/>
    <xf numFmtId="3" fontId="1" fillId="7" borderId="7" xfId="16" applyNumberFormat="1" applyFont="1" applyFill="1" applyBorder="1"/>
    <xf numFmtId="14" fontId="9" fillId="0" borderId="0" xfId="6" applyNumberFormat="1" applyFont="1"/>
    <xf numFmtId="3" fontId="1" fillId="0" borderId="0" xfId="14" applyNumberFormat="1" applyFont="1" applyAlignment="1">
      <alignment vertical="center"/>
    </xf>
    <xf numFmtId="3" fontId="6" fillId="0" borderId="0" xfId="14" applyNumberFormat="1" applyFont="1" applyAlignment="1">
      <alignment horizontal="center" vertical="center"/>
    </xf>
    <xf numFmtId="3" fontId="6" fillId="0" borderId="0" xfId="14" applyNumberFormat="1" applyFont="1" applyAlignment="1">
      <alignment vertical="center"/>
    </xf>
    <xf numFmtId="4" fontId="2" fillId="8" borderId="7" xfId="10" applyFont="1" applyBorder="1"/>
    <xf numFmtId="0" fontId="20" fillId="11" borderId="0" xfId="6" applyFont="1" applyFill="1"/>
    <xf numFmtId="0" fontId="13" fillId="0" borderId="0" xfId="8" applyFont="1" applyAlignment="1">
      <alignment vertical="center"/>
    </xf>
    <xf numFmtId="0" fontId="12" fillId="5" borderId="0" xfId="6" applyFont="1" applyFill="1"/>
    <xf numFmtId="0" fontId="21" fillId="5" borderId="0" xfId="6" applyFont="1" applyFill="1"/>
    <xf numFmtId="3" fontId="1" fillId="7" borderId="7" xfId="9" applyNumberFormat="1" applyFont="1" applyFill="1" applyBorder="1" applyAlignment="1">
      <alignment horizontal="center"/>
    </xf>
    <xf numFmtId="3" fontId="1" fillId="12" borderId="7" xfId="9" applyNumberFormat="1" applyFont="1" applyFill="1" applyBorder="1" applyAlignment="1">
      <alignment horizontal="center"/>
    </xf>
    <xf numFmtId="165" fontId="1" fillId="12" borderId="7" xfId="9" applyNumberFormat="1" applyFont="1" applyFill="1" applyBorder="1" applyAlignment="1">
      <alignment horizontal="center"/>
    </xf>
    <xf numFmtId="165" fontId="1" fillId="7" borderId="7" xfId="9" applyNumberFormat="1" applyFont="1" applyFill="1" applyBorder="1" applyAlignment="1">
      <alignment horizontal="center"/>
    </xf>
    <xf numFmtId="166" fontId="1" fillId="7" borderId="7" xfId="1" applyNumberFormat="1" applyFont="1" applyFill="1" applyBorder="1" applyAlignment="1">
      <alignment horizontal="center"/>
    </xf>
    <xf numFmtId="3" fontId="1" fillId="7" borderId="7" xfId="13" applyNumberFormat="1" applyFont="1" applyFill="1" applyBorder="1" applyAlignment="1">
      <alignment horizontal="center"/>
    </xf>
    <xf numFmtId="9" fontId="1" fillId="7" borderId="7" xfId="1" applyFont="1" applyFill="1" applyBorder="1" applyAlignment="1">
      <alignment horizontal="center"/>
    </xf>
    <xf numFmtId="4" fontId="1" fillId="7" borderId="7" xfId="13" applyNumberFormat="1" applyFont="1" applyFill="1" applyBorder="1" applyAlignment="1">
      <alignment horizontal="center"/>
    </xf>
    <xf numFmtId="0" fontId="1" fillId="12" borderId="7" xfId="13" applyFont="1" applyFill="1" applyBorder="1" applyAlignment="1">
      <alignment horizontal="right"/>
    </xf>
    <xf numFmtId="2" fontId="22" fillId="7" borderId="7" xfId="18" applyNumberFormat="1" applyFont="1" applyFill="1" applyBorder="1" applyAlignment="1">
      <alignment horizontal="center" vertical="center" wrapText="1"/>
    </xf>
    <xf numFmtId="2" fontId="1" fillId="12" borderId="7" xfId="13" applyNumberFormat="1" applyFont="1" applyFill="1" applyBorder="1"/>
    <xf numFmtId="2" fontId="1" fillId="8" borderId="7" xfId="1" applyNumberFormat="1" applyFont="1" applyFill="1" applyBorder="1"/>
    <xf numFmtId="9" fontId="1" fillId="12" borderId="7" xfId="1" applyFont="1" applyFill="1" applyBorder="1"/>
    <xf numFmtId="9" fontId="1" fillId="8" borderId="7" xfId="1" applyFont="1" applyFill="1" applyBorder="1"/>
    <xf numFmtId="165" fontId="1" fillId="6" borderId="7" xfId="13" applyNumberFormat="1" applyFont="1" applyFill="1" applyBorder="1" applyAlignment="1">
      <alignment horizontal="center"/>
    </xf>
    <xf numFmtId="14" fontId="1" fillId="0" borderId="0" xfId="14" applyNumberFormat="1" applyFont="1" applyAlignment="1">
      <alignment vertical="center"/>
    </xf>
    <xf numFmtId="9" fontId="1" fillId="7" borderId="7" xfId="1" applyFont="1" applyFill="1" applyBorder="1"/>
    <xf numFmtId="167" fontId="8" fillId="5" borderId="7" xfId="1" applyNumberFormat="1" applyFont="1" applyFill="1" applyBorder="1" applyAlignment="1">
      <alignment horizontal="center"/>
    </xf>
    <xf numFmtId="168" fontId="1" fillId="7" borderId="7" xfId="13" applyNumberFormat="1" applyFont="1" applyFill="1" applyBorder="1" applyAlignment="1">
      <alignment horizontal="center"/>
    </xf>
    <xf numFmtId="167" fontId="1" fillId="7" borderId="7" xfId="1" applyNumberFormat="1" applyFont="1" applyFill="1" applyBorder="1" applyAlignment="1">
      <alignment horizontal="center"/>
    </xf>
    <xf numFmtId="4" fontId="1" fillId="6" borderId="7" xfId="13" applyNumberFormat="1" applyFont="1" applyFill="1" applyBorder="1" applyAlignment="1">
      <alignment horizontal="center"/>
    </xf>
    <xf numFmtId="169" fontId="1" fillId="7" borderId="7" xfId="9" applyNumberFormat="1" applyFont="1" applyFill="1" applyBorder="1"/>
    <xf numFmtId="169" fontId="9" fillId="0" borderId="0" xfId="6" applyNumberFormat="1" applyFont="1"/>
    <xf numFmtId="169" fontId="11" fillId="0" borderId="0" xfId="6" applyNumberFormat="1" applyFont="1"/>
  </cellXfs>
  <cellStyles count="19">
    <cellStyle name="=C:\WINNT\SYSTEM32\COMMAND.COM" xfId="3" xr:uid="{792369DB-5491-4C7B-A925-C100210F9289}"/>
    <cellStyle name="Calculations 3" xfId="10" xr:uid="{51A84BF8-970F-43D0-B525-3C06B38936DF}"/>
    <cellStyle name="Imported 4" xfId="16" xr:uid="{89F3B55F-D9A1-458D-AFB3-75F480119390}"/>
    <cellStyle name="Imported 5" xfId="9" xr:uid="{7313323F-0B65-49FC-B7E2-EF35003C78A8}"/>
    <cellStyle name="Normal" xfId="0" builtinId="0"/>
    <cellStyle name="Normal 4 2" xfId="6" xr:uid="{55C051C1-4D92-4DC8-A70C-4B647C4E4804}"/>
    <cellStyle name="Normal 58 4 3 5" xfId="4" xr:uid="{2E9E52A6-84A6-4302-9CC7-79877F342629}"/>
    <cellStyle name="Normal 58 4 3 5 10 2" xfId="11" xr:uid="{2A85BB0F-1FD9-4921-8AE6-35E9F557914D}"/>
    <cellStyle name="Normal 58 4 3 5 12" xfId="8" xr:uid="{BD19F4F4-3AB2-49A6-9599-532D80B00BB4}"/>
    <cellStyle name="Normal 58 4 3 5 2 2" xfId="14" xr:uid="{7B574591-70E0-4CBD-85ED-ADDDCBF3E19C}"/>
    <cellStyle name="Normal 58 4 3 5 2 2 2" xfId="17" xr:uid="{79761251-54DE-48E7-8580-819AA9F204E8}"/>
    <cellStyle name="Normal 58 4 3 6" xfId="7" xr:uid="{19D7B6EF-4817-44E3-8411-9E16CB36263C}"/>
    <cellStyle name="Normal 58 4 3 6 2 2" xfId="15" xr:uid="{F998A4C6-4A95-4431-BFBE-D8DED9BAC7A5}"/>
    <cellStyle name="Normal 7" xfId="2" xr:uid="{D5586FF9-D2EC-4F4C-A2DE-C5B80F985205}"/>
    <cellStyle name="Normal 80" xfId="18" xr:uid="{AA881F85-B865-4D39-92E5-74D051989E96}"/>
    <cellStyle name="Normal_BPQ template v1 from NGT 22 June" xfId="5" xr:uid="{01559456-8B13-4218-8566-6A94D0C2506C}"/>
    <cellStyle name="Normal_KE2067  Engineering Opex BPQ" xfId="12" xr:uid="{313A49A3-3A9A-468E-B338-F0425A46D5EE}"/>
    <cellStyle name="Percent" xfId="1" builtinId="5"/>
    <cellStyle name="User Input 10" xfId="13" xr:uid="{D250A4C4-7DF5-476F-96B0-3BC3CEF3EB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CF55288A-A1D7-4DA5-A9F3-B4DF753405AA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E71BABD1-AA45-450E-B6EE-D37128A6EE5F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9964AC23-314F-4943-B334-70F372662FD4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4CCBE818-9291-4F17-BC32-A1694CF9C16D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6EB3-0DB4-4A73-A26A-AA464B042300}">
  <sheetPr>
    <tabColor theme="4"/>
    <pageSetUpPr autoPageBreaks="0"/>
  </sheetPr>
  <dimension ref="A1:N201"/>
  <sheetViews>
    <sheetView tabSelected="1" zoomScale="70" zoomScaleNormal="70" workbookViewId="0">
      <pane ySplit="6" topLeftCell="A7" activePane="bottomLeft" state="frozen"/>
      <selection activeCell="F162" sqref="F162"/>
      <selection pane="bottomLeft" activeCell="A17" sqref="A17"/>
    </sheetView>
  </sheetViews>
  <sheetFormatPr defaultColWidth="9.453125" defaultRowHeight="14"/>
  <cols>
    <col min="1" max="1" width="35" style="13" customWidth="1"/>
    <col min="2" max="2" width="0.54296875" style="13" customWidth="1"/>
    <col min="3" max="3" width="21.453125" style="13" customWidth="1"/>
    <col min="4" max="4" width="18.54296875" style="13" bestFit="1" customWidth="1"/>
    <col min="5" max="5" width="18.453125" style="13" hidden="1" customWidth="1"/>
    <col min="6" max="6" width="52.54296875" style="13" bestFit="1" customWidth="1"/>
    <col min="7" max="8" width="10.453125" style="13" customWidth="1"/>
    <col min="9" max="13" width="14.453125" style="13" customWidth="1"/>
    <col min="14" max="14" width="11.54296875" style="13" customWidth="1"/>
    <col min="15" max="19" width="9.453125" style="13" customWidth="1"/>
    <col min="20" max="37" width="18.453125" style="13" customWidth="1"/>
    <col min="38" max="16357" width="9.453125" style="13"/>
    <col min="16358" max="16384" width="18.453125" style="13" customWidth="1"/>
  </cols>
  <sheetData>
    <row r="1" spans="1:14" s="3" customFormat="1" ht="25">
      <c r="A1" s="1" t="s">
        <v>0</v>
      </c>
      <c r="B1" s="2"/>
      <c r="K1" s="2"/>
    </row>
    <row r="2" spans="1:14" s="3" customFormat="1" ht="25">
      <c r="A2" s="4" t="s">
        <v>206</v>
      </c>
    </row>
    <row r="3" spans="1:14" s="3" customFormat="1" ht="25">
      <c r="A3" s="4">
        <v>2026</v>
      </c>
    </row>
    <row r="4" spans="1:14" s="6" customFormat="1" ht="25.5" thickBot="1">
      <c r="A4" s="5" t="s">
        <v>1</v>
      </c>
      <c r="B4" s="5"/>
    </row>
    <row r="5" spans="1:14" ht="15.5">
      <c r="A5" s="7"/>
      <c r="B5" s="8"/>
      <c r="C5" s="8"/>
      <c r="D5" s="9"/>
      <c r="E5" s="9"/>
      <c r="F5" s="9"/>
      <c r="G5" s="10"/>
      <c r="H5" s="7"/>
      <c r="I5" s="11" t="s">
        <v>2</v>
      </c>
      <c r="J5" s="12"/>
      <c r="K5" s="12"/>
      <c r="L5" s="12"/>
      <c r="M5" s="12"/>
      <c r="N5" s="12"/>
    </row>
    <row r="6" spans="1:14" ht="15.5">
      <c r="A6" s="7"/>
      <c r="B6" s="8"/>
      <c r="C6" s="8"/>
      <c r="D6" s="14" t="s">
        <v>3</v>
      </c>
      <c r="E6" s="14"/>
      <c r="F6" s="14"/>
      <c r="G6" s="15" t="s">
        <v>4</v>
      </c>
      <c r="H6" s="15" t="s">
        <v>5</v>
      </c>
      <c r="I6" s="16">
        <v>2022</v>
      </c>
      <c r="J6" s="17">
        <v>2023</v>
      </c>
      <c r="K6" s="17">
        <v>2024</v>
      </c>
      <c r="L6" s="17">
        <v>2025</v>
      </c>
      <c r="M6" s="18">
        <v>2026</v>
      </c>
      <c r="N6" s="19" t="s">
        <v>6</v>
      </c>
    </row>
    <row r="7" spans="1:14">
      <c r="I7" s="20"/>
      <c r="J7" s="20"/>
      <c r="K7" s="20"/>
      <c r="L7" s="20"/>
      <c r="M7" s="20"/>
    </row>
    <row r="8" spans="1:14" ht="18">
      <c r="A8" s="21"/>
      <c r="B8" s="21"/>
      <c r="C8" s="22" t="s">
        <v>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>
      <c r="I9" s="20"/>
      <c r="J9" s="20"/>
      <c r="K9" s="20"/>
      <c r="L9" s="20"/>
      <c r="M9" s="20"/>
    </row>
    <row r="10" spans="1:14" s="25" customFormat="1">
      <c r="A10" s="23"/>
      <c r="B10" s="23"/>
      <c r="C10" s="24" t="s">
        <v>8</v>
      </c>
      <c r="D10" s="24"/>
      <c r="I10" s="26"/>
      <c r="J10" s="26"/>
      <c r="K10" s="26"/>
      <c r="L10" s="26"/>
      <c r="M10" s="26"/>
      <c r="N10" s="26"/>
    </row>
    <row r="11" spans="1:14" ht="7.5" customHeight="1">
      <c r="I11" s="20"/>
      <c r="J11" s="20"/>
      <c r="K11" s="20"/>
      <c r="L11" s="20"/>
      <c r="M11" s="20"/>
    </row>
    <row r="12" spans="1:14">
      <c r="D12" s="9" t="s">
        <v>9</v>
      </c>
      <c r="E12" s="27"/>
      <c r="F12" s="28" t="s">
        <v>10</v>
      </c>
      <c r="G12" s="13" t="s">
        <v>11</v>
      </c>
      <c r="H12" s="7" t="s">
        <v>12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f t="shared" ref="N12:N36" si="0">SUM(I12:M12)</f>
        <v>0</v>
      </c>
    </row>
    <row r="13" spans="1:14">
      <c r="D13" s="9"/>
      <c r="E13" s="27"/>
      <c r="F13" s="28" t="s">
        <v>13</v>
      </c>
      <c r="G13" s="13" t="s">
        <v>11</v>
      </c>
      <c r="H13" s="7" t="s">
        <v>12</v>
      </c>
      <c r="I13" s="29">
        <v>2.7657012691181256E-2</v>
      </c>
      <c r="J13" s="29">
        <v>8.4700000000000001E-3</v>
      </c>
      <c r="K13" s="29">
        <v>0</v>
      </c>
      <c r="L13" s="29">
        <v>0</v>
      </c>
      <c r="M13" s="29">
        <v>0</v>
      </c>
      <c r="N13" s="29">
        <f>SUM(I13:M13)</f>
        <v>3.6127012691181258E-2</v>
      </c>
    </row>
    <row r="14" spans="1:14">
      <c r="D14" s="9"/>
      <c r="E14" s="27"/>
      <c r="F14" s="28" t="s">
        <v>14</v>
      </c>
      <c r="G14" s="13" t="s">
        <v>11</v>
      </c>
      <c r="H14" s="7" t="s">
        <v>12</v>
      </c>
      <c r="I14" s="29">
        <v>13.734913716232155</v>
      </c>
      <c r="J14" s="29">
        <v>14.464600905529339</v>
      </c>
      <c r="K14" s="29">
        <v>14.183788785490943</v>
      </c>
      <c r="L14" s="29">
        <v>17.601765974492871</v>
      </c>
      <c r="M14" s="29">
        <v>18.651456596684262</v>
      </c>
      <c r="N14" s="29">
        <f>SUM(I14:M14)</f>
        <v>78.636525978429574</v>
      </c>
    </row>
    <row r="15" spans="1:14">
      <c r="D15" s="9"/>
      <c r="E15" s="27"/>
      <c r="F15" s="28" t="s">
        <v>15</v>
      </c>
      <c r="G15" s="13" t="s">
        <v>11</v>
      </c>
      <c r="H15" s="7" t="s">
        <v>12</v>
      </c>
      <c r="I15" s="29">
        <v>6.7717992953052049</v>
      </c>
      <c r="J15" s="29">
        <v>7.839649639568016</v>
      </c>
      <c r="K15" s="29">
        <v>7.2814774091608037</v>
      </c>
      <c r="L15" s="29">
        <v>6.9429996048430604</v>
      </c>
      <c r="M15" s="29">
        <v>7.6083967137820867</v>
      </c>
      <c r="N15" s="29">
        <f t="shared" si="0"/>
        <v>36.444322662659168</v>
      </c>
    </row>
    <row r="16" spans="1:14">
      <c r="D16" s="9"/>
      <c r="E16" s="27"/>
      <c r="F16" s="28" t="s">
        <v>16</v>
      </c>
      <c r="G16" s="13" t="s">
        <v>11</v>
      </c>
      <c r="H16" s="7" t="s">
        <v>12</v>
      </c>
      <c r="I16" s="29">
        <v>9.5500789253742209</v>
      </c>
      <c r="J16" s="29">
        <v>9.6973966680330541</v>
      </c>
      <c r="K16" s="29">
        <v>11.082292908392224</v>
      </c>
      <c r="L16" s="29">
        <v>10.126636108979138</v>
      </c>
      <c r="M16" s="29">
        <v>7.7338644472687479</v>
      </c>
      <c r="N16" s="29">
        <f t="shared" si="0"/>
        <v>48.190269058047384</v>
      </c>
    </row>
    <row r="17" spans="4:14">
      <c r="D17" s="9"/>
      <c r="E17" s="27"/>
      <c r="F17" s="28" t="s">
        <v>17</v>
      </c>
      <c r="G17" s="13" t="s">
        <v>11</v>
      </c>
      <c r="H17" s="7" t="s">
        <v>12</v>
      </c>
      <c r="I17" s="29">
        <v>8.467573065174328</v>
      </c>
      <c r="J17" s="29">
        <v>9.450976541261003</v>
      </c>
      <c r="K17" s="29">
        <v>9.9361240160630366</v>
      </c>
      <c r="L17" s="29">
        <v>10.003055617256646</v>
      </c>
      <c r="M17" s="29">
        <v>11.683282615682696</v>
      </c>
      <c r="N17" s="29">
        <f t="shared" si="0"/>
        <v>49.541011855437716</v>
      </c>
    </row>
    <row r="18" spans="4:14">
      <c r="D18" s="9"/>
      <c r="E18" s="27"/>
      <c r="F18" s="28" t="s">
        <v>18</v>
      </c>
      <c r="G18" s="13" t="s">
        <v>11</v>
      </c>
      <c r="H18" s="7" t="s">
        <v>12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f t="shared" si="0"/>
        <v>0</v>
      </c>
    </row>
    <row r="19" spans="4:14">
      <c r="D19" s="9"/>
      <c r="E19" s="27"/>
      <c r="F19" s="28" t="s">
        <v>19</v>
      </c>
      <c r="G19" s="13" t="s">
        <v>11</v>
      </c>
      <c r="H19" s="7" t="s">
        <v>12</v>
      </c>
      <c r="I19" s="29">
        <v>3.9472564843921383</v>
      </c>
      <c r="J19" s="29">
        <v>3.3912896050386556</v>
      </c>
      <c r="K19" s="29">
        <v>2.3275275129662334</v>
      </c>
      <c r="L19" s="29">
        <v>2.4186816866208742</v>
      </c>
      <c r="M19" s="29">
        <v>3.2985222817541096</v>
      </c>
      <c r="N19" s="29">
        <f t="shared" si="0"/>
        <v>15.383277570772012</v>
      </c>
    </row>
    <row r="20" spans="4:14">
      <c r="D20" s="9"/>
      <c r="E20" s="27"/>
      <c r="F20" s="28"/>
      <c r="G20" s="30" t="s">
        <v>11</v>
      </c>
      <c r="H20" s="31" t="s">
        <v>12</v>
      </c>
      <c r="I20" s="32">
        <f>SUM(I12:I19)</f>
        <v>42.499278499169222</v>
      </c>
      <c r="J20" s="32">
        <f>SUM(J12:J19)</f>
        <v>44.852383359430071</v>
      </c>
      <c r="K20" s="32">
        <f>SUM(K12:K19)</f>
        <v>44.811210632073248</v>
      </c>
      <c r="L20" s="32">
        <f>SUM(L12:L19)</f>
        <v>47.093138992192593</v>
      </c>
      <c r="M20" s="32">
        <f>SUM(M12:M19)</f>
        <v>48.975522655171908</v>
      </c>
      <c r="N20" s="32">
        <f t="shared" si="0"/>
        <v>228.23153413803706</v>
      </c>
    </row>
    <row r="21" spans="4:14">
      <c r="D21" s="9" t="s">
        <v>20</v>
      </c>
      <c r="E21" s="28"/>
      <c r="F21" s="28" t="s">
        <v>21</v>
      </c>
      <c r="G21" s="13" t="s">
        <v>11</v>
      </c>
      <c r="H21" s="7" t="s">
        <v>12</v>
      </c>
      <c r="I21" s="29">
        <v>17.710332390451921</v>
      </c>
      <c r="J21" s="29">
        <v>18.466738614914057</v>
      </c>
      <c r="K21" s="29">
        <v>21.549474589703721</v>
      </c>
      <c r="L21" s="29">
        <v>23.705210331152909</v>
      </c>
      <c r="M21" s="29">
        <v>22.793889696060202</v>
      </c>
      <c r="N21" s="29">
        <f t="shared" si="0"/>
        <v>104.22564562228281</v>
      </c>
    </row>
    <row r="22" spans="4:14">
      <c r="D22" s="9"/>
      <c r="E22" s="28"/>
      <c r="F22" s="28" t="s">
        <v>22</v>
      </c>
      <c r="G22" s="13" t="s">
        <v>11</v>
      </c>
      <c r="H22" s="7" t="s">
        <v>12</v>
      </c>
      <c r="I22" s="29">
        <v>2.1415520812652322</v>
      </c>
      <c r="J22" s="29">
        <v>2.218537044114552</v>
      </c>
      <c r="K22" s="29">
        <v>2.5872452178661773</v>
      </c>
      <c r="L22" s="29">
        <v>2.8213202656931884</v>
      </c>
      <c r="M22" s="29">
        <v>2.605462738623765</v>
      </c>
      <c r="N22" s="29">
        <f t="shared" si="0"/>
        <v>12.374117347562915</v>
      </c>
    </row>
    <row r="23" spans="4:14">
      <c r="D23" s="9"/>
      <c r="E23" s="28"/>
      <c r="F23" s="28"/>
      <c r="G23" s="30" t="s">
        <v>11</v>
      </c>
      <c r="H23" s="31" t="s">
        <v>12</v>
      </c>
      <c r="I23" s="32">
        <f>SUM(I21:I22)</f>
        <v>19.851884471717153</v>
      </c>
      <c r="J23" s="32">
        <f>SUM(J21:J22)</f>
        <v>20.685275659028608</v>
      </c>
      <c r="K23" s="32">
        <f>SUM(K21:K22)</f>
        <v>24.136719807569897</v>
      </c>
      <c r="L23" s="32">
        <f>SUM(L21:L22)</f>
        <v>26.526530596846097</v>
      </c>
      <c r="M23" s="32">
        <f>SUM(M21:M22)</f>
        <v>25.399352434683966</v>
      </c>
      <c r="N23" s="32">
        <f t="shared" si="0"/>
        <v>116.59976296984571</v>
      </c>
    </row>
    <row r="24" spans="4:14">
      <c r="D24" s="9" t="s">
        <v>23</v>
      </c>
      <c r="E24" s="33"/>
      <c r="F24" s="9" t="s">
        <v>24</v>
      </c>
      <c r="G24" s="30" t="s">
        <v>11</v>
      </c>
      <c r="H24" s="31" t="s">
        <v>12</v>
      </c>
      <c r="I24" s="32">
        <f>SUM(I20,I23)</f>
        <v>62.351162970886378</v>
      </c>
      <c r="J24" s="32">
        <f t="shared" ref="J24:N24" si="1">SUM(J20,J23)</f>
        <v>65.537659018458683</v>
      </c>
      <c r="K24" s="32">
        <f t="shared" si="1"/>
        <v>68.947930439643144</v>
      </c>
      <c r="L24" s="32">
        <f t="shared" si="1"/>
        <v>73.619669589038693</v>
      </c>
      <c r="M24" s="32">
        <f t="shared" si="1"/>
        <v>74.374875089855877</v>
      </c>
      <c r="N24" s="32">
        <f t="shared" si="1"/>
        <v>344.83129710788279</v>
      </c>
    </row>
    <row r="25" spans="4:14">
      <c r="D25" s="9" t="s">
        <v>25</v>
      </c>
      <c r="E25" s="27"/>
      <c r="F25" s="28" t="s">
        <v>26</v>
      </c>
      <c r="G25" s="13" t="s">
        <v>11</v>
      </c>
      <c r="H25" s="7" t="s">
        <v>12</v>
      </c>
      <c r="I25" s="29">
        <v>1.1792404403679944</v>
      </c>
      <c r="J25" s="29">
        <v>0.48315349704023075</v>
      </c>
      <c r="K25" s="29">
        <v>0.3487436992290443</v>
      </c>
      <c r="L25" s="29">
        <v>3.7132081929905225</v>
      </c>
      <c r="M25" s="29">
        <v>2.3945737673632701</v>
      </c>
      <c r="N25" s="29">
        <f t="shared" si="0"/>
        <v>8.1189195969910628</v>
      </c>
    </row>
    <row r="26" spans="4:14">
      <c r="D26" s="9"/>
      <c r="E26" s="27"/>
      <c r="F26" s="13" t="s">
        <v>27</v>
      </c>
      <c r="G26" s="13" t="s">
        <v>11</v>
      </c>
      <c r="H26" s="7" t="s">
        <v>12</v>
      </c>
      <c r="I26" s="29">
        <v>4.6757683971143829</v>
      </c>
      <c r="J26" s="29">
        <v>4.9948267323956586</v>
      </c>
      <c r="K26" s="29">
        <v>4.3237466554178861</v>
      </c>
      <c r="L26" s="29">
        <v>2.8133524354180506</v>
      </c>
      <c r="M26" s="29">
        <v>2.3425447901751584</v>
      </c>
      <c r="N26" s="29">
        <f t="shared" si="0"/>
        <v>19.150239010521133</v>
      </c>
    </row>
    <row r="27" spans="4:14">
      <c r="D27" s="9"/>
      <c r="E27" s="27"/>
      <c r="F27" s="13" t="s">
        <v>28</v>
      </c>
      <c r="G27" s="13" t="s">
        <v>11</v>
      </c>
      <c r="H27" s="7" t="s">
        <v>12</v>
      </c>
      <c r="I27" s="29">
        <v>0.94107731031072017</v>
      </c>
      <c r="J27" s="29">
        <v>1.9146778373800002</v>
      </c>
      <c r="K27" s="29">
        <v>1.6226378295744635</v>
      </c>
      <c r="L27" s="29">
        <v>2.3504396556560416</v>
      </c>
      <c r="M27" s="29">
        <v>0.98210890322054678</v>
      </c>
      <c r="N27" s="29">
        <f t="shared" si="0"/>
        <v>7.8109415361417716</v>
      </c>
    </row>
    <row r="28" spans="4:14" ht="13.5" customHeight="1">
      <c r="D28" s="9"/>
      <c r="E28" s="27"/>
      <c r="G28" s="30" t="s">
        <v>11</v>
      </c>
      <c r="H28" s="31" t="s">
        <v>12</v>
      </c>
      <c r="I28" s="32">
        <f>SUM(I25:I27)</f>
        <v>6.7960861477930976</v>
      </c>
      <c r="J28" s="32">
        <f>SUM(J25:J27)</f>
        <v>7.3926580668158897</v>
      </c>
      <c r="K28" s="32">
        <f>SUM(K25:K27)</f>
        <v>6.2951281842213938</v>
      </c>
      <c r="L28" s="32">
        <f>SUM(L25:L27)</f>
        <v>8.8770002840646143</v>
      </c>
      <c r="M28" s="32">
        <f>SUM(M25:M27)</f>
        <v>5.719227460758975</v>
      </c>
      <c r="N28" s="32">
        <f t="shared" si="0"/>
        <v>35.080100143653972</v>
      </c>
    </row>
    <row r="29" spans="4:14">
      <c r="D29" s="9" t="s">
        <v>29</v>
      </c>
      <c r="E29" s="27"/>
      <c r="F29" s="28" t="s">
        <v>26</v>
      </c>
      <c r="G29" s="13" t="s">
        <v>11</v>
      </c>
      <c r="H29" s="34" t="s">
        <v>12</v>
      </c>
      <c r="I29" s="29">
        <v>1.0476385446482048</v>
      </c>
      <c r="J29" s="29">
        <v>3.8479280783165315</v>
      </c>
      <c r="K29" s="29">
        <v>8.1320322973583092</v>
      </c>
      <c r="L29" s="29">
        <v>7.6969067506857813</v>
      </c>
      <c r="M29" s="29">
        <v>8.1324790279744246</v>
      </c>
      <c r="N29" s="29">
        <f>SUM(I29:M29)</f>
        <v>28.856984698983254</v>
      </c>
    </row>
    <row r="30" spans="4:14">
      <c r="D30" s="9"/>
      <c r="E30" s="27"/>
      <c r="F30" s="28" t="s">
        <v>30</v>
      </c>
      <c r="G30" s="13" t="s">
        <v>11</v>
      </c>
      <c r="H30" s="34" t="s">
        <v>12</v>
      </c>
      <c r="I30" s="29">
        <v>2.3569853512263141</v>
      </c>
      <c r="J30" s="29">
        <v>2.6558337528799996</v>
      </c>
      <c r="K30" s="29">
        <v>2.0030587630081267</v>
      </c>
      <c r="L30" s="29">
        <v>1.528666262072476</v>
      </c>
      <c r="M30" s="29">
        <v>1.0053703536401093</v>
      </c>
      <c r="N30" s="29">
        <f>SUM(I30:M30)</f>
        <v>9.5499144828270275</v>
      </c>
    </row>
    <row r="31" spans="4:14">
      <c r="D31" s="9"/>
      <c r="E31" s="27"/>
      <c r="F31" s="28" t="s">
        <v>31</v>
      </c>
      <c r="G31" s="13" t="s">
        <v>11</v>
      </c>
      <c r="H31" s="34" t="s">
        <v>12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f t="shared" si="0"/>
        <v>0</v>
      </c>
    </row>
    <row r="32" spans="4:14">
      <c r="D32" s="9"/>
      <c r="E32" s="27"/>
      <c r="F32" s="28" t="s">
        <v>32</v>
      </c>
      <c r="G32" s="13" t="s">
        <v>11</v>
      </c>
      <c r="H32" s="34" t="s">
        <v>12</v>
      </c>
      <c r="I32" s="29">
        <v>4.6007028139052011</v>
      </c>
      <c r="J32" s="29">
        <v>7.5054549238899995</v>
      </c>
      <c r="K32" s="29">
        <v>9.2204455473592741</v>
      </c>
      <c r="L32" s="29">
        <v>3.8751391380694966</v>
      </c>
      <c r="M32" s="29">
        <v>3.3743660619198224</v>
      </c>
      <c r="N32" s="29">
        <f t="shared" si="0"/>
        <v>28.576108485143795</v>
      </c>
    </row>
    <row r="33" spans="4:14">
      <c r="D33" s="9"/>
      <c r="E33" s="27"/>
      <c r="F33" s="13" t="s">
        <v>33</v>
      </c>
      <c r="G33" s="13" t="s">
        <v>11</v>
      </c>
      <c r="H33" s="34" t="s">
        <v>12</v>
      </c>
      <c r="I33" s="29">
        <v>6.3985340545669258</v>
      </c>
      <c r="J33" s="29">
        <v>10.153023169908842</v>
      </c>
      <c r="K33" s="29">
        <v>8.2862837793469808</v>
      </c>
      <c r="L33" s="29">
        <v>7.7337586786104122</v>
      </c>
      <c r="M33" s="29">
        <v>10.191930000665861</v>
      </c>
      <c r="N33" s="29">
        <f t="shared" si="0"/>
        <v>42.763529683099023</v>
      </c>
    </row>
    <row r="34" spans="4:14">
      <c r="D34" s="9"/>
      <c r="F34" s="35" t="s">
        <v>34</v>
      </c>
      <c r="G34" s="13" t="s">
        <v>11</v>
      </c>
      <c r="H34" s="34" t="s">
        <v>12</v>
      </c>
      <c r="I34" s="29">
        <v>9.4884368292653412E-2</v>
      </c>
      <c r="J34" s="29">
        <v>0.64802324471884298</v>
      </c>
      <c r="K34" s="29">
        <v>0.77950715376924351</v>
      </c>
      <c r="L34" s="29">
        <v>2.6831623762027439</v>
      </c>
      <c r="M34" s="29">
        <v>5.6267314742575993E-2</v>
      </c>
      <c r="N34" s="29">
        <f t="shared" si="0"/>
        <v>4.2618444577260597</v>
      </c>
    </row>
    <row r="35" spans="4:14">
      <c r="D35" s="9"/>
      <c r="F35" s="35" t="s">
        <v>35</v>
      </c>
      <c r="G35" s="13" t="s">
        <v>11</v>
      </c>
      <c r="H35" s="34" t="s">
        <v>12</v>
      </c>
      <c r="I35" s="29">
        <v>0.27444123339271825</v>
      </c>
      <c r="J35" s="29">
        <v>1.74944788095</v>
      </c>
      <c r="K35" s="29">
        <v>1.0144071345787191</v>
      </c>
      <c r="L35" s="29">
        <v>1.2422037743095415</v>
      </c>
      <c r="M35" s="29">
        <v>5.6478254847240823</v>
      </c>
      <c r="N35" s="29">
        <f t="shared" si="0"/>
        <v>9.9283255079550621</v>
      </c>
    </row>
    <row r="36" spans="4:14">
      <c r="D36" s="30"/>
      <c r="G36" s="30" t="s">
        <v>11</v>
      </c>
      <c r="H36" s="30" t="s">
        <v>12</v>
      </c>
      <c r="I36" s="32">
        <f>SUM(I29:I33)</f>
        <v>14.403860764346646</v>
      </c>
      <c r="J36" s="32">
        <f>SUM(J29:J33)</f>
        <v>24.162239924995372</v>
      </c>
      <c r="K36" s="32">
        <f>SUM(K29:K33)</f>
        <v>27.641820387072691</v>
      </c>
      <c r="L36" s="32">
        <f>SUM(L29:L33)</f>
        <v>20.834470829438168</v>
      </c>
      <c r="M36" s="32">
        <f>SUM(M29:M33)</f>
        <v>22.704145444200215</v>
      </c>
      <c r="N36" s="32">
        <f t="shared" si="0"/>
        <v>109.7465373500531</v>
      </c>
    </row>
    <row r="37" spans="4:14">
      <c r="D37" s="30" t="s">
        <v>36</v>
      </c>
      <c r="E37" s="36"/>
      <c r="F37" s="30" t="s">
        <v>37</v>
      </c>
      <c r="G37" s="30" t="s">
        <v>11</v>
      </c>
      <c r="H37" s="30" t="s">
        <v>12</v>
      </c>
      <c r="I37" s="32">
        <f>SUM(I28,I36)</f>
        <v>21.199946912139744</v>
      </c>
      <c r="J37" s="32">
        <f t="shared" ref="J37:N37" si="2">SUM(J28,J36)</f>
        <v>31.554897991811263</v>
      </c>
      <c r="K37" s="32">
        <f t="shared" si="2"/>
        <v>33.936948571294081</v>
      </c>
      <c r="L37" s="32">
        <f t="shared" si="2"/>
        <v>29.711471113502782</v>
      </c>
      <c r="M37" s="32">
        <f t="shared" si="2"/>
        <v>28.423372904959191</v>
      </c>
      <c r="N37" s="32">
        <f t="shared" si="2"/>
        <v>144.82663749370707</v>
      </c>
    </row>
    <row r="38" spans="4:14">
      <c r="D38" s="30"/>
      <c r="G38" s="30"/>
      <c r="H38" s="30"/>
      <c r="I38" s="30"/>
      <c r="J38" s="30"/>
      <c r="K38" s="30"/>
      <c r="L38" s="30"/>
      <c r="M38" s="30"/>
      <c r="N38" s="30"/>
    </row>
    <row r="39" spans="4:14">
      <c r="D39" s="9" t="s">
        <v>38</v>
      </c>
      <c r="E39" s="28"/>
      <c r="I39" s="20"/>
      <c r="J39" s="20"/>
      <c r="K39" s="20"/>
      <c r="L39" s="20"/>
      <c r="M39" s="20"/>
    </row>
    <row r="40" spans="4:14">
      <c r="D40" s="30"/>
      <c r="F40" s="37" t="s">
        <v>39</v>
      </c>
      <c r="G40" s="13" t="s">
        <v>11</v>
      </c>
      <c r="H40" s="34" t="s">
        <v>12</v>
      </c>
      <c r="I40" s="38">
        <v>43.777157320508792</v>
      </c>
      <c r="J40" s="38">
        <v>42.945575672654421</v>
      </c>
      <c r="K40" s="38">
        <v>44.376397347414027</v>
      </c>
      <c r="L40" s="38">
        <v>42.03101126556404</v>
      </c>
      <c r="M40" s="38">
        <v>41.576174912348584</v>
      </c>
      <c r="N40" s="38">
        <f t="shared" ref="N40:N54" si="3">SUM(I40:M40)</f>
        <v>214.70631651848987</v>
      </c>
    </row>
    <row r="41" spans="4:14">
      <c r="D41" s="30"/>
      <c r="F41" s="37" t="s">
        <v>40</v>
      </c>
      <c r="G41" s="13" t="s">
        <v>11</v>
      </c>
      <c r="H41" s="34" t="s">
        <v>12</v>
      </c>
      <c r="I41" s="38">
        <v>16.390309665517222</v>
      </c>
      <c r="J41" s="38">
        <v>15.987555088390248</v>
      </c>
      <c r="K41" s="38">
        <v>15.627741467446119</v>
      </c>
      <c r="L41" s="38">
        <v>15.17986869464124</v>
      </c>
      <c r="M41" s="38">
        <v>14.793037557483931</v>
      </c>
      <c r="N41" s="38">
        <f>SUM(I41:M41)</f>
        <v>77.978512473478759</v>
      </c>
    </row>
    <row r="42" spans="4:14">
      <c r="D42" s="30"/>
      <c r="F42" s="37" t="s">
        <v>41</v>
      </c>
      <c r="G42" s="13" t="s">
        <v>11</v>
      </c>
      <c r="H42" s="34" t="s">
        <v>12</v>
      </c>
      <c r="I42" s="38">
        <v>0</v>
      </c>
      <c r="J42" s="38">
        <v>0</v>
      </c>
      <c r="K42" s="38">
        <v>6.4420582654785591E-2</v>
      </c>
      <c r="L42" s="38">
        <v>0</v>
      </c>
      <c r="M42" s="38">
        <v>7.0989258969010191E-2</v>
      </c>
      <c r="N42" s="38">
        <f t="shared" si="3"/>
        <v>0.13540984162379577</v>
      </c>
    </row>
    <row r="43" spans="4:14">
      <c r="D43" s="30"/>
      <c r="F43" s="37" t="s">
        <v>42</v>
      </c>
      <c r="G43" s="13" t="s">
        <v>11</v>
      </c>
      <c r="H43" s="34" t="s">
        <v>12</v>
      </c>
      <c r="I43" s="38">
        <v>0.65323236295306997</v>
      </c>
      <c r="J43" s="38">
        <v>0.67467047338359576</v>
      </c>
      <c r="K43" s="38">
        <v>1.1006069038381754</v>
      </c>
      <c r="L43" s="38">
        <v>0.72949356033240331</v>
      </c>
      <c r="M43" s="38">
        <v>0.27937557011398578</v>
      </c>
      <c r="N43" s="38">
        <f>SUM(I43:M43)</f>
        <v>3.43737887062123</v>
      </c>
    </row>
    <row r="44" spans="4:14">
      <c r="D44" s="30"/>
      <c r="F44" s="37" t="s">
        <v>43</v>
      </c>
      <c r="G44" s="13" t="s">
        <v>11</v>
      </c>
      <c r="H44" s="34" t="s">
        <v>12</v>
      </c>
      <c r="I44" s="38">
        <v>1.8518812502623404E-2</v>
      </c>
      <c r="J44" s="38">
        <v>0.27840580081750521</v>
      </c>
      <c r="K44" s="38">
        <v>7.7242054734736901E-2</v>
      </c>
      <c r="L44" s="38">
        <v>4.6438790988888257E-2</v>
      </c>
      <c r="M44" s="38">
        <v>7.8528878713508457E-2</v>
      </c>
      <c r="N44" s="38">
        <f t="shared" si="3"/>
        <v>0.49913433775726218</v>
      </c>
    </row>
    <row r="45" spans="4:14" ht="13.5" customHeight="1">
      <c r="D45" s="30"/>
      <c r="F45" s="37" t="s">
        <v>44</v>
      </c>
      <c r="G45" s="13" t="s">
        <v>11</v>
      </c>
      <c r="H45" s="34" t="s">
        <v>12</v>
      </c>
      <c r="I45" s="38">
        <v>1.7388363641965596</v>
      </c>
      <c r="J45" s="38">
        <v>1.4029438297585715</v>
      </c>
      <c r="K45" s="38">
        <v>1.4497951715610344</v>
      </c>
      <c r="L45" s="38">
        <v>1.5494687080265335</v>
      </c>
      <c r="M45" s="38">
        <v>1.2089573473636674</v>
      </c>
      <c r="N45" s="38">
        <f t="shared" si="3"/>
        <v>7.3500014209063664</v>
      </c>
    </row>
    <row r="46" spans="4:14" ht="13.5" customHeight="1">
      <c r="D46" s="30"/>
      <c r="F46" s="37" t="s">
        <v>45</v>
      </c>
      <c r="G46" s="13" t="s">
        <v>11</v>
      </c>
      <c r="H46" s="34" t="s">
        <v>12</v>
      </c>
      <c r="I46" s="38">
        <v>1.7619728386809328</v>
      </c>
      <c r="J46" s="38">
        <v>1.1252492958046474</v>
      </c>
      <c r="K46" s="38">
        <v>1.0675649838449379</v>
      </c>
      <c r="L46" s="38">
        <v>1.3965522788756142</v>
      </c>
      <c r="M46" s="38">
        <v>0.82299687615226635</v>
      </c>
      <c r="N46" s="38">
        <f t="shared" si="3"/>
        <v>6.1743362733583984</v>
      </c>
    </row>
    <row r="47" spans="4:14">
      <c r="D47" s="30"/>
      <c r="F47" s="37" t="s">
        <v>46</v>
      </c>
      <c r="G47" s="13" t="s">
        <v>11</v>
      </c>
      <c r="H47" s="34" t="s">
        <v>12</v>
      </c>
      <c r="I47" s="38">
        <v>0.57242376607256396</v>
      </c>
      <c r="J47" s="38">
        <v>7.5480544982087394E-2</v>
      </c>
      <c r="K47" s="38">
        <v>0.31433260027792531</v>
      </c>
      <c r="L47" s="38">
        <v>1.2414207595130151</v>
      </c>
      <c r="M47" s="38">
        <v>0.28434850075099061</v>
      </c>
      <c r="N47" s="38">
        <f t="shared" si="3"/>
        <v>2.4880061715965822</v>
      </c>
    </row>
    <row r="48" spans="4:14">
      <c r="D48" s="30"/>
      <c r="F48" s="37" t="s">
        <v>47</v>
      </c>
      <c r="G48" s="13" t="s">
        <v>11</v>
      </c>
      <c r="H48" s="34" t="s">
        <v>12</v>
      </c>
      <c r="I48" s="38">
        <v>0.27156674598027497</v>
      </c>
      <c r="J48" s="38">
        <v>3.3609666870945576E-2</v>
      </c>
      <c r="K48" s="38">
        <v>8.1067222853507162E-2</v>
      </c>
      <c r="L48" s="38">
        <v>7.790499245461871E-2</v>
      </c>
      <c r="M48" s="38">
        <v>3.1434625380908229E-2</v>
      </c>
      <c r="N48" s="38">
        <f t="shared" si="3"/>
        <v>0.49558325354025468</v>
      </c>
    </row>
    <row r="49" spans="3:14">
      <c r="D49" s="30"/>
      <c r="F49" s="37" t="s">
        <v>48</v>
      </c>
      <c r="G49" s="13" t="s">
        <v>11</v>
      </c>
      <c r="H49" s="34" t="s">
        <v>12</v>
      </c>
      <c r="I49" s="38">
        <v>1.265433953768788</v>
      </c>
      <c r="J49" s="38">
        <v>0.77648209554135639</v>
      </c>
      <c r="K49" s="38">
        <v>0.64702691455202177</v>
      </c>
      <c r="L49" s="38">
        <v>0.54194608003008404</v>
      </c>
      <c r="M49" s="38">
        <v>0.84951914399886019</v>
      </c>
      <c r="N49" s="38">
        <f>SUM(I49:M49)</f>
        <v>4.08040818789111</v>
      </c>
    </row>
    <row r="50" spans="3:14">
      <c r="D50" s="30"/>
      <c r="F50" s="37" t="s">
        <v>49</v>
      </c>
      <c r="G50" s="13" t="s">
        <v>11</v>
      </c>
      <c r="H50" s="34" t="s">
        <v>12</v>
      </c>
      <c r="I50" s="38">
        <v>7.3120952554688197</v>
      </c>
      <c r="J50" s="38">
        <v>7.9841823353027479</v>
      </c>
      <c r="K50" s="38">
        <v>7.9054512368313539</v>
      </c>
      <c r="L50" s="38">
        <v>6.8696471412961335</v>
      </c>
      <c r="M50" s="38">
        <v>6.0290173920499575</v>
      </c>
      <c r="N50" s="38">
        <f>SUM(I50:M50)</f>
        <v>36.100393360949013</v>
      </c>
    </row>
    <row r="51" spans="3:14">
      <c r="D51" s="30"/>
      <c r="F51" s="37" t="s">
        <v>50</v>
      </c>
      <c r="G51" s="13" t="s">
        <v>11</v>
      </c>
      <c r="H51" s="34" t="s">
        <v>12</v>
      </c>
      <c r="I51" s="38">
        <v>0.35416515676400617</v>
      </c>
      <c r="J51" s="38">
        <v>7.5705689836335927E-3</v>
      </c>
      <c r="K51" s="38">
        <v>0.13106129083148635</v>
      </c>
      <c r="L51" s="38">
        <v>5.8581358801551679E-2</v>
      </c>
      <c r="M51" s="38">
        <v>0.47691961372606184</v>
      </c>
      <c r="N51" s="38">
        <f>SUM(I51:M51)</f>
        <v>1.0282979891067396</v>
      </c>
    </row>
    <row r="52" spans="3:14">
      <c r="D52" s="30"/>
      <c r="F52" s="37" t="s">
        <v>51</v>
      </c>
      <c r="G52" s="13" t="s">
        <v>11</v>
      </c>
      <c r="H52" s="34" t="s">
        <v>12</v>
      </c>
      <c r="I52" s="38">
        <v>1.4741169277473618</v>
      </c>
      <c r="J52" s="38">
        <v>2.2345677903140744</v>
      </c>
      <c r="K52" s="38">
        <v>2.8282350180251337</v>
      </c>
      <c r="L52" s="38">
        <v>3.7380485152834622</v>
      </c>
      <c r="M52" s="38">
        <v>3.1667550603305612</v>
      </c>
      <c r="N52" s="38">
        <f>SUM(I52:M52)</f>
        <v>13.441723311700592</v>
      </c>
    </row>
    <row r="53" spans="3:14">
      <c r="F53" s="37" t="s">
        <v>52</v>
      </c>
      <c r="G53" s="13" t="s">
        <v>11</v>
      </c>
      <c r="H53" s="34" t="s">
        <v>12</v>
      </c>
      <c r="I53" s="38">
        <v>0</v>
      </c>
      <c r="J53" s="38">
        <v>0</v>
      </c>
      <c r="K53" s="38">
        <v>0.65119816817581189</v>
      </c>
      <c r="L53" s="38">
        <v>-2.6299773147671346E-2</v>
      </c>
      <c r="M53" s="38">
        <v>0</v>
      </c>
      <c r="N53" s="38">
        <f t="shared" si="3"/>
        <v>0.6248983950281406</v>
      </c>
    </row>
    <row r="54" spans="3:14">
      <c r="D54" s="30" t="s">
        <v>53</v>
      </c>
      <c r="G54" s="30" t="s">
        <v>11</v>
      </c>
      <c r="H54" s="31" t="s">
        <v>12</v>
      </c>
      <c r="I54" s="32">
        <f>SUM(I40:I53)</f>
        <v>75.589829170161025</v>
      </c>
      <c r="J54" s="32">
        <f>SUM(J40:J53)</f>
        <v>73.526293162803825</v>
      </c>
      <c r="K54" s="32">
        <f>SUM(K40:K53)</f>
        <v>76.322140963041051</v>
      </c>
      <c r="L54" s="32">
        <f>SUM(L40:L53)</f>
        <v>73.434082372659901</v>
      </c>
      <c r="M54" s="32">
        <f>SUM(M40:M53)</f>
        <v>69.668054737382292</v>
      </c>
      <c r="N54" s="32">
        <f t="shared" si="3"/>
        <v>368.54040040604809</v>
      </c>
    </row>
    <row r="55" spans="3:14" ht="6" customHeight="1">
      <c r="I55" s="20"/>
      <c r="J55" s="20"/>
      <c r="K55" s="20"/>
      <c r="L55" s="20"/>
      <c r="M55" s="20"/>
    </row>
    <row r="56" spans="3:14">
      <c r="F56" s="39" t="s">
        <v>54</v>
      </c>
      <c r="G56" s="30" t="s">
        <v>11</v>
      </c>
      <c r="H56" s="31" t="s">
        <v>12</v>
      </c>
      <c r="I56" s="32">
        <f>I23+I20+I28+I36+I54</f>
        <v>159.14093905318714</v>
      </c>
      <c r="J56" s="32">
        <f>J23+J20+J28+J36+J54</f>
        <v>170.61885017307378</v>
      </c>
      <c r="K56" s="32">
        <f>K23+K20+K28+K36+K54</f>
        <v>179.20701997397828</v>
      </c>
      <c r="L56" s="32">
        <f>L23+L20+L28+L36+L54</f>
        <v>176.76522307520139</v>
      </c>
      <c r="M56" s="32">
        <f>M23+M20+M28+M36+M54</f>
        <v>172.46630273219733</v>
      </c>
      <c r="N56" s="32">
        <f>SUM(I56:M56)</f>
        <v>858.19833500763798</v>
      </c>
    </row>
    <row r="57" spans="3:14" ht="13.5" customHeight="1"/>
    <row r="58" spans="3:14" s="26" customFormat="1">
      <c r="C58" s="24" t="s">
        <v>55</v>
      </c>
      <c r="D58" s="24"/>
      <c r="E58" s="25"/>
      <c r="F58" s="25"/>
      <c r="G58" s="25"/>
      <c r="H58" s="25"/>
    </row>
    <row r="59" spans="3:14" ht="15" customHeight="1">
      <c r="I59" s="20"/>
      <c r="J59" s="20"/>
      <c r="K59" s="20"/>
      <c r="L59" s="20"/>
      <c r="M59" s="20"/>
    </row>
    <row r="60" spans="3:14">
      <c r="D60" s="9"/>
      <c r="F60" s="40" t="s">
        <v>56</v>
      </c>
      <c r="G60" s="13" t="s">
        <v>11</v>
      </c>
      <c r="H60" s="7" t="s">
        <v>12</v>
      </c>
      <c r="I60" s="29">
        <v>12.130636638532479</v>
      </c>
      <c r="J60" s="29">
        <v>12.163879234591835</v>
      </c>
      <c r="K60" s="29">
        <v>5.2462713063353945</v>
      </c>
      <c r="L60" s="29">
        <v>5.7904489243859869</v>
      </c>
      <c r="M60" s="29">
        <v>4.715056143411128</v>
      </c>
      <c r="N60" s="29">
        <f t="shared" ref="N60:N67" si="4">SUM(I60:M60)</f>
        <v>40.046292247256822</v>
      </c>
    </row>
    <row r="61" spans="3:14">
      <c r="F61" s="40" t="s">
        <v>57</v>
      </c>
      <c r="G61" s="13" t="s">
        <v>11</v>
      </c>
      <c r="H61" s="7" t="s">
        <v>12</v>
      </c>
      <c r="I61" s="29">
        <v>1.7808107149204155</v>
      </c>
      <c r="J61" s="29">
        <v>1.6954941855511871</v>
      </c>
      <c r="K61" s="29">
        <v>1.9325273922666832</v>
      </c>
      <c r="L61" s="29">
        <v>1.9501728720404652</v>
      </c>
      <c r="M61" s="29">
        <v>2.3027295843622873</v>
      </c>
      <c r="N61" s="29">
        <f t="shared" si="4"/>
        <v>9.6617347491410381</v>
      </c>
    </row>
    <row r="62" spans="3:14">
      <c r="F62" s="40" t="s">
        <v>58</v>
      </c>
      <c r="G62" s="13" t="s">
        <v>11</v>
      </c>
      <c r="H62" s="7" t="s">
        <v>12</v>
      </c>
      <c r="I62" s="29">
        <v>35.021086273313713</v>
      </c>
      <c r="J62" s="29">
        <v>32.196154762882564</v>
      </c>
      <c r="K62" s="29">
        <v>25.83333897961381</v>
      </c>
      <c r="L62" s="29">
        <v>23.8761287203039</v>
      </c>
      <c r="M62" s="29">
        <v>23.931139849798328</v>
      </c>
      <c r="N62" s="29">
        <f t="shared" si="4"/>
        <v>140.85784858591231</v>
      </c>
    </row>
    <row r="63" spans="3:14">
      <c r="F63" s="40" t="s">
        <v>59</v>
      </c>
      <c r="G63" s="13" t="s">
        <v>11</v>
      </c>
      <c r="H63" s="7" t="s">
        <v>12</v>
      </c>
      <c r="I63" s="29">
        <v>5.3022442537650285</v>
      </c>
      <c r="J63" s="29">
        <v>4.8496181752233003</v>
      </c>
      <c r="K63" s="29">
        <v>0</v>
      </c>
      <c r="L63" s="29">
        <v>0</v>
      </c>
      <c r="M63" s="29">
        <v>0</v>
      </c>
      <c r="N63" s="29">
        <f t="shared" si="4"/>
        <v>10.151862428988329</v>
      </c>
    </row>
    <row r="64" spans="3:14">
      <c r="F64" s="40" t="s">
        <v>60</v>
      </c>
      <c r="G64" s="13" t="s">
        <v>11</v>
      </c>
      <c r="H64" s="7" t="s">
        <v>12</v>
      </c>
      <c r="I64" s="29">
        <v>26.193737301686646</v>
      </c>
      <c r="J64" s="29">
        <v>24.019391625594302</v>
      </c>
      <c r="K64" s="29">
        <v>18.491544240531013</v>
      </c>
      <c r="L64" s="29">
        <v>19.9877535616621</v>
      </c>
      <c r="M64" s="29">
        <v>27.748816839338883</v>
      </c>
      <c r="N64" s="29">
        <f t="shared" si="4"/>
        <v>116.44124356881295</v>
      </c>
    </row>
    <row r="65" spans="3:14">
      <c r="F65" s="40" t="s">
        <v>61</v>
      </c>
      <c r="G65" s="13" t="s">
        <v>11</v>
      </c>
      <c r="H65" s="7" t="s">
        <v>12</v>
      </c>
      <c r="I65" s="29">
        <v>2.5642008971338757</v>
      </c>
      <c r="J65" s="29">
        <v>1.9039818658218326</v>
      </c>
      <c r="K65" s="29">
        <v>2.0915464410908</v>
      </c>
      <c r="L65" s="29">
        <v>1.7114314326300355</v>
      </c>
      <c r="M65" s="29">
        <v>2.101462126113729</v>
      </c>
      <c r="N65" s="29">
        <f t="shared" si="4"/>
        <v>10.372622762790273</v>
      </c>
    </row>
    <row r="66" spans="3:14">
      <c r="F66" s="40" t="s">
        <v>62</v>
      </c>
      <c r="G66" s="13" t="s">
        <v>11</v>
      </c>
      <c r="H66" s="7" t="s">
        <v>12</v>
      </c>
      <c r="I66" s="29">
        <v>1.3531991552956411</v>
      </c>
      <c r="J66" s="29">
        <v>52.245406396689987</v>
      </c>
      <c r="K66" s="29">
        <v>19.36829404236839</v>
      </c>
      <c r="L66" s="29">
        <v>2.7190287475259467</v>
      </c>
      <c r="M66" s="29">
        <v>1.8503041471736525</v>
      </c>
      <c r="N66" s="29">
        <f t="shared" si="4"/>
        <v>77.536232489053617</v>
      </c>
    </row>
    <row r="67" spans="3:14">
      <c r="F67" s="39" t="s">
        <v>63</v>
      </c>
      <c r="G67" s="30" t="s">
        <v>11</v>
      </c>
      <c r="H67" s="31" t="s">
        <v>12</v>
      </c>
      <c r="I67" s="32">
        <f>SUM(I60:I66)</f>
        <v>84.345915234647805</v>
      </c>
      <c r="J67" s="32">
        <f t="shared" ref="J67:M67" si="5">SUM(J60:J66)</f>
        <v>129.073926246355</v>
      </c>
      <c r="K67" s="32">
        <f t="shared" si="5"/>
        <v>72.963522402206081</v>
      </c>
      <c r="L67" s="32">
        <f t="shared" si="5"/>
        <v>56.034964258548435</v>
      </c>
      <c r="M67" s="32">
        <f t="shared" si="5"/>
        <v>62.649508690198012</v>
      </c>
      <c r="N67" s="32">
        <f t="shared" si="4"/>
        <v>405.06783683195528</v>
      </c>
    </row>
    <row r="68" spans="3:14" ht="12.75" customHeight="1">
      <c r="I68" s="20"/>
      <c r="J68" s="20"/>
      <c r="K68" s="20"/>
      <c r="L68" s="20"/>
      <c r="M68" s="20"/>
    </row>
    <row r="69" spans="3:14" ht="12.75" customHeight="1">
      <c r="F69" s="39" t="s">
        <v>64</v>
      </c>
      <c r="G69" s="30" t="s">
        <v>11</v>
      </c>
      <c r="H69" s="31" t="s">
        <v>12</v>
      </c>
      <c r="I69" s="32">
        <f>I56+I67</f>
        <v>243.48685428783494</v>
      </c>
      <c r="J69" s="32">
        <f t="shared" ref="J69:M69" si="6">J56+J67</f>
        <v>299.69277641942881</v>
      </c>
      <c r="K69" s="32">
        <f t="shared" si="6"/>
        <v>252.17054237618436</v>
      </c>
      <c r="L69" s="32">
        <f t="shared" si="6"/>
        <v>232.80018733374982</v>
      </c>
      <c r="M69" s="32">
        <f t="shared" si="6"/>
        <v>235.11581142239535</v>
      </c>
      <c r="N69" s="32">
        <f>SUM(I69:M69)</f>
        <v>1263.2661718395934</v>
      </c>
    </row>
    <row r="70" spans="3:14" ht="12.75" customHeight="1">
      <c r="I70" s="20"/>
      <c r="J70" s="20"/>
      <c r="K70" s="20"/>
      <c r="L70" s="20"/>
      <c r="M70" s="20"/>
    </row>
    <row r="71" spans="3:14" ht="6.75" customHeight="1">
      <c r="I71" s="20"/>
      <c r="J71" s="20"/>
      <c r="K71" s="20"/>
      <c r="L71" s="20"/>
      <c r="M71" s="20"/>
    </row>
    <row r="72" spans="3:14">
      <c r="I72" s="20"/>
      <c r="J72" s="20"/>
      <c r="K72" s="20"/>
      <c r="L72" s="20"/>
      <c r="M72" s="20"/>
    </row>
    <row r="73" spans="3:14" ht="18">
      <c r="C73" s="22" t="s">
        <v>65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3:14" s="41" customFormat="1">
      <c r="G74" s="42"/>
      <c r="H74" s="27"/>
      <c r="I74" s="43"/>
      <c r="J74" s="43"/>
      <c r="K74" s="44"/>
      <c r="L74" s="45"/>
      <c r="M74" s="45"/>
      <c r="N74" s="7"/>
    </row>
    <row r="75" spans="3:14" s="26" customFormat="1">
      <c r="C75" s="24" t="s">
        <v>8</v>
      </c>
      <c r="D75" s="24"/>
      <c r="E75" s="25"/>
      <c r="F75" s="25"/>
      <c r="G75" s="25"/>
      <c r="H75" s="25"/>
    </row>
    <row r="76" spans="3:14" ht="7.5" customHeight="1">
      <c r="I76" s="20"/>
      <c r="J76" s="20"/>
      <c r="K76" s="20"/>
      <c r="L76" s="20"/>
      <c r="M76" s="20"/>
    </row>
    <row r="77" spans="3:14">
      <c r="D77" s="9" t="s">
        <v>9</v>
      </c>
      <c r="E77" s="27"/>
      <c r="F77" s="28" t="s">
        <v>10</v>
      </c>
      <c r="G77" s="13" t="s">
        <v>11</v>
      </c>
      <c r="H77" s="7" t="s">
        <v>12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38">
        <f t="shared" ref="N77:N101" si="7">SUM(I77:M77)</f>
        <v>0</v>
      </c>
    </row>
    <row r="78" spans="3:14">
      <c r="D78" s="9"/>
      <c r="E78" s="27"/>
      <c r="F78" s="28" t="s">
        <v>13</v>
      </c>
      <c r="G78" s="13" t="s">
        <v>11</v>
      </c>
      <c r="H78" s="7" t="s">
        <v>12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38">
        <f t="shared" si="7"/>
        <v>0</v>
      </c>
    </row>
    <row r="79" spans="3:14">
      <c r="D79" s="9"/>
      <c r="E79" s="27"/>
      <c r="F79" s="28" t="s">
        <v>14</v>
      </c>
      <c r="G79" s="13" t="s">
        <v>11</v>
      </c>
      <c r="H79" s="7" t="s">
        <v>12</v>
      </c>
      <c r="I79" s="29">
        <v>15.774475605393635</v>
      </c>
      <c r="J79" s="29">
        <v>15.50196624487249</v>
      </c>
      <c r="K79" s="29">
        <v>14.847899650956744</v>
      </c>
      <c r="L79" s="29">
        <v>14.647630689423318</v>
      </c>
      <c r="M79" s="29">
        <v>14.21820543613018</v>
      </c>
      <c r="N79" s="38">
        <f t="shared" si="7"/>
        <v>74.990177626776372</v>
      </c>
    </row>
    <row r="80" spans="3:14">
      <c r="D80" s="9"/>
      <c r="E80" s="27"/>
      <c r="F80" s="28" t="s">
        <v>15</v>
      </c>
      <c r="G80" s="13" t="s">
        <v>11</v>
      </c>
      <c r="H80" s="7" t="s">
        <v>12</v>
      </c>
      <c r="I80" s="29">
        <v>8.174158826626849</v>
      </c>
      <c r="J80" s="29">
        <v>7.7833306735093046</v>
      </c>
      <c r="K80" s="29">
        <v>7.2753482684701218</v>
      </c>
      <c r="L80" s="29">
        <v>6.9160023936933372</v>
      </c>
      <c r="M80" s="29">
        <v>8.0776648425523128</v>
      </c>
      <c r="N80" s="38">
        <f t="shared" si="7"/>
        <v>38.226505004851923</v>
      </c>
    </row>
    <row r="81" spans="4:14">
      <c r="D81" s="9"/>
      <c r="E81" s="27"/>
      <c r="F81" s="28" t="s">
        <v>16</v>
      </c>
      <c r="G81" s="13" t="s">
        <v>11</v>
      </c>
      <c r="H81" s="7" t="s">
        <v>12</v>
      </c>
      <c r="I81" s="29">
        <v>10.869212665854045</v>
      </c>
      <c r="J81" s="29">
        <v>10.412631194915022</v>
      </c>
      <c r="K81" s="29">
        <v>9.8790866117258549</v>
      </c>
      <c r="L81" s="29">
        <v>9.8590076090004448</v>
      </c>
      <c r="M81" s="29">
        <v>10.661440005178541</v>
      </c>
      <c r="N81" s="38">
        <f t="shared" si="7"/>
        <v>51.681378086673902</v>
      </c>
    </row>
    <row r="82" spans="4:14">
      <c r="D82" s="9"/>
      <c r="E82" s="27"/>
      <c r="F82" s="28" t="s">
        <v>17</v>
      </c>
      <c r="G82" s="13" t="s">
        <v>11</v>
      </c>
      <c r="H82" s="7" t="s">
        <v>12</v>
      </c>
      <c r="I82" s="29">
        <v>14.319559205964124</v>
      </c>
      <c r="J82" s="29">
        <v>14.474342780763013</v>
      </c>
      <c r="K82" s="29">
        <v>12.929546777612295</v>
      </c>
      <c r="L82" s="29">
        <v>12.35109425053243</v>
      </c>
      <c r="M82" s="29">
        <v>11.786742569987821</v>
      </c>
      <c r="N82" s="38">
        <f t="shared" si="7"/>
        <v>65.861285584859687</v>
      </c>
    </row>
    <row r="83" spans="4:14">
      <c r="D83" s="9"/>
      <c r="E83" s="27"/>
      <c r="F83" s="28" t="s">
        <v>18</v>
      </c>
      <c r="G83" s="13" t="s">
        <v>11</v>
      </c>
      <c r="H83" s="7" t="s">
        <v>12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38">
        <f t="shared" si="7"/>
        <v>0</v>
      </c>
    </row>
    <row r="84" spans="4:14">
      <c r="D84" s="9"/>
      <c r="E84" s="27"/>
      <c r="F84" s="28" t="s">
        <v>19</v>
      </c>
      <c r="G84" s="13" t="s">
        <v>11</v>
      </c>
      <c r="H84" s="7" t="s">
        <v>12</v>
      </c>
      <c r="I84" s="29">
        <v>4.4162101683822428</v>
      </c>
      <c r="J84" s="29">
        <v>4.4505811071845507</v>
      </c>
      <c r="K84" s="29">
        <v>4.443468881428867</v>
      </c>
      <c r="L84" s="29">
        <v>4.3121778146549943</v>
      </c>
      <c r="M84" s="29">
        <v>4.289201719635221</v>
      </c>
      <c r="N84" s="38">
        <f t="shared" si="7"/>
        <v>21.911639691285878</v>
      </c>
    </row>
    <row r="85" spans="4:14">
      <c r="D85" s="9"/>
      <c r="E85" s="27"/>
      <c r="F85" s="28"/>
      <c r="G85" s="30" t="s">
        <v>11</v>
      </c>
      <c r="H85" s="31" t="s">
        <v>12</v>
      </c>
      <c r="I85" s="32">
        <f>SUM(I77:I84)</f>
        <v>53.553616472220895</v>
      </c>
      <c r="J85" s="32">
        <f>SUM(J77:J84)</f>
        <v>52.622852001244382</v>
      </c>
      <c r="K85" s="32">
        <f>SUM(K77:K84)</f>
        <v>49.375350190193885</v>
      </c>
      <c r="L85" s="32">
        <f>SUM(L77:L84)</f>
        <v>48.08591275730452</v>
      </c>
      <c r="M85" s="32">
        <f>SUM(M77:M84)</f>
        <v>49.033254573484079</v>
      </c>
      <c r="N85" s="32">
        <f t="shared" si="7"/>
        <v>252.67098599444776</v>
      </c>
    </row>
    <row r="86" spans="4:14">
      <c r="D86" s="9" t="s">
        <v>20</v>
      </c>
      <c r="E86" s="28"/>
      <c r="F86" s="28" t="s">
        <v>21</v>
      </c>
      <c r="G86" s="13" t="s">
        <v>11</v>
      </c>
      <c r="H86" s="7" t="s">
        <v>12</v>
      </c>
      <c r="I86" s="29">
        <v>18.036462896078657</v>
      </c>
      <c r="J86" s="29">
        <v>17.410209872592823</v>
      </c>
      <c r="K86" s="29">
        <v>17.312663205680252</v>
      </c>
      <c r="L86" s="29">
        <v>18.989139727341048</v>
      </c>
      <c r="M86" s="29">
        <v>19.237312842033322</v>
      </c>
      <c r="N86" s="38">
        <f t="shared" si="7"/>
        <v>90.985788543726088</v>
      </c>
    </row>
    <row r="87" spans="4:14" ht="13.5" customHeight="1">
      <c r="D87" s="9"/>
      <c r="E87" s="28"/>
      <c r="F87" s="28" t="s">
        <v>22</v>
      </c>
      <c r="G87" s="13" t="s">
        <v>11</v>
      </c>
      <c r="H87" s="7" t="s">
        <v>12</v>
      </c>
      <c r="I87" s="29">
        <v>3.7193852296157304</v>
      </c>
      <c r="J87" s="29">
        <v>3.43077843306776</v>
      </c>
      <c r="K87" s="29">
        <v>3.6769918263270127</v>
      </c>
      <c r="L87" s="29">
        <v>3.3446926343140637</v>
      </c>
      <c r="M87" s="29">
        <v>3.6513911516426267</v>
      </c>
      <c r="N87" s="38">
        <f t="shared" si="7"/>
        <v>17.823239274967193</v>
      </c>
    </row>
    <row r="88" spans="4:14">
      <c r="D88" s="9"/>
      <c r="E88" s="28"/>
      <c r="F88" s="28"/>
      <c r="G88" s="30" t="s">
        <v>11</v>
      </c>
      <c r="H88" s="31" t="s">
        <v>12</v>
      </c>
      <c r="I88" s="32">
        <f>SUM(I86:I87)</f>
        <v>21.755848125694389</v>
      </c>
      <c r="J88" s="32">
        <f>SUM(J86:J87)</f>
        <v>20.840988305660584</v>
      </c>
      <c r="K88" s="32">
        <f>SUM(K86:K87)</f>
        <v>20.989655032007263</v>
      </c>
      <c r="L88" s="32">
        <f>SUM(L86:L87)</f>
        <v>22.333832361655112</v>
      </c>
      <c r="M88" s="32">
        <f>SUM(M86:M87)</f>
        <v>22.88870399367595</v>
      </c>
      <c r="N88" s="32">
        <f t="shared" si="7"/>
        <v>108.80902781869329</v>
      </c>
    </row>
    <row r="89" spans="4:14">
      <c r="D89" s="9" t="s">
        <v>23</v>
      </c>
      <c r="E89" s="9"/>
      <c r="F89" s="9" t="s">
        <v>24</v>
      </c>
      <c r="G89" s="30" t="s">
        <v>11</v>
      </c>
      <c r="H89" s="31" t="s">
        <v>12</v>
      </c>
      <c r="I89" s="32">
        <f>SUM(I85,I88)</f>
        <v>75.30946459791528</v>
      </c>
      <c r="J89" s="32">
        <f t="shared" ref="J89:N89" si="8">SUM(J85,J88)</f>
        <v>73.46384030690497</v>
      </c>
      <c r="K89" s="32">
        <f t="shared" si="8"/>
        <v>70.365005222201148</v>
      </c>
      <c r="L89" s="32">
        <f t="shared" si="8"/>
        <v>70.419745118959639</v>
      </c>
      <c r="M89" s="32">
        <f t="shared" si="8"/>
        <v>71.921958567160033</v>
      </c>
      <c r="N89" s="32">
        <f t="shared" si="8"/>
        <v>361.48001381314106</v>
      </c>
    </row>
    <row r="90" spans="4:14">
      <c r="D90" s="9"/>
      <c r="E90" s="28"/>
      <c r="F90" s="28"/>
      <c r="G90" s="30"/>
      <c r="H90" s="31"/>
      <c r="I90" s="31"/>
      <c r="J90" s="31"/>
      <c r="K90" s="31"/>
      <c r="L90" s="31"/>
      <c r="M90" s="31"/>
      <c r="N90" s="31"/>
    </row>
    <row r="91" spans="4:14">
      <c r="D91" s="9" t="s">
        <v>25</v>
      </c>
      <c r="E91" s="27"/>
      <c r="F91" s="28" t="s">
        <v>26</v>
      </c>
      <c r="G91" s="13" t="s">
        <v>11</v>
      </c>
      <c r="H91" s="7" t="s">
        <v>12</v>
      </c>
      <c r="I91" s="29">
        <v>10.060946069496154</v>
      </c>
      <c r="J91" s="29">
        <v>5.7761308515855703</v>
      </c>
      <c r="K91" s="29">
        <v>6.7631629764889523</v>
      </c>
      <c r="L91" s="29">
        <v>6.5667744991450308</v>
      </c>
      <c r="M91" s="29">
        <v>5.66371536917333</v>
      </c>
      <c r="N91" s="38">
        <f t="shared" si="7"/>
        <v>34.830729765889039</v>
      </c>
    </row>
    <row r="92" spans="4:14">
      <c r="D92" s="9"/>
      <c r="E92" s="27"/>
      <c r="F92" s="13" t="s">
        <v>27</v>
      </c>
      <c r="G92" s="13" t="s">
        <v>11</v>
      </c>
      <c r="H92" s="7" t="s">
        <v>12</v>
      </c>
      <c r="I92" s="29">
        <v>5.9452730640373233</v>
      </c>
      <c r="J92" s="29">
        <v>4.0025691775167438</v>
      </c>
      <c r="K92" s="29">
        <v>2.6250659200320112</v>
      </c>
      <c r="L92" s="29">
        <v>2.1335873880981535</v>
      </c>
      <c r="M92" s="29">
        <v>1.997170482324877</v>
      </c>
      <c r="N92" s="38">
        <f t="shared" si="7"/>
        <v>16.703666032009107</v>
      </c>
    </row>
    <row r="93" spans="4:14">
      <c r="D93" s="9"/>
      <c r="E93" s="27"/>
      <c r="F93" s="13" t="s">
        <v>28</v>
      </c>
      <c r="G93" s="13" t="s">
        <v>11</v>
      </c>
      <c r="H93" s="7" t="s">
        <v>12</v>
      </c>
      <c r="I93" s="29">
        <v>1.280165584937403</v>
      </c>
      <c r="J93" s="29">
        <v>2.4445210579068304</v>
      </c>
      <c r="K93" s="29">
        <v>4.3737001587350086</v>
      </c>
      <c r="L93" s="29">
        <v>3.0903013228970222</v>
      </c>
      <c r="M93" s="29">
        <v>3.0498226008757308</v>
      </c>
      <c r="N93" s="38">
        <f t="shared" si="7"/>
        <v>14.238510725351995</v>
      </c>
    </row>
    <row r="94" spans="4:14">
      <c r="D94" s="9"/>
      <c r="E94" s="27"/>
      <c r="G94" s="30" t="s">
        <v>11</v>
      </c>
      <c r="H94" s="31" t="s">
        <v>12</v>
      </c>
      <c r="I94" s="32">
        <f>SUM(I91:I93)</f>
        <v>17.286384718470881</v>
      </c>
      <c r="J94" s="32">
        <f>SUM(J91:J93)</f>
        <v>12.223221087009144</v>
      </c>
      <c r="K94" s="32">
        <f>SUM(K91:K93)</f>
        <v>13.761929055255973</v>
      </c>
      <c r="L94" s="32">
        <f>SUM(L91:L93)</f>
        <v>11.790663210140206</v>
      </c>
      <c r="M94" s="32">
        <f>SUM(M91:M93)</f>
        <v>10.710708452373938</v>
      </c>
      <c r="N94" s="32">
        <f t="shared" si="7"/>
        <v>65.772906523250143</v>
      </c>
    </row>
    <row r="95" spans="4:14">
      <c r="D95" s="9" t="s">
        <v>29</v>
      </c>
      <c r="E95" s="27"/>
      <c r="F95" s="28" t="s">
        <v>26</v>
      </c>
      <c r="G95" s="13" t="s">
        <v>11</v>
      </c>
      <c r="H95" s="34" t="s">
        <v>12</v>
      </c>
      <c r="I95" s="29">
        <v>0.14641280353200881</v>
      </c>
      <c r="J95" s="29">
        <v>0.16816556291390727</v>
      </c>
      <c r="K95" s="29">
        <v>0.40577262693156729</v>
      </c>
      <c r="L95" s="29">
        <v>0.41016501103752756</v>
      </c>
      <c r="M95" s="29">
        <v>1.0181964679911699</v>
      </c>
      <c r="N95" s="38">
        <f t="shared" si="7"/>
        <v>2.148712472406181</v>
      </c>
    </row>
    <row r="96" spans="4:14">
      <c r="D96" s="9"/>
      <c r="E96" s="27"/>
      <c r="F96" s="28" t="s">
        <v>30</v>
      </c>
      <c r="G96" s="13" t="s">
        <v>11</v>
      </c>
      <c r="H96" s="34" t="s">
        <v>12</v>
      </c>
      <c r="I96" s="29">
        <v>0.61583940273695659</v>
      </c>
      <c r="J96" s="29">
        <v>0.48303302269750442</v>
      </c>
      <c r="K96" s="29">
        <v>0.54796322156366672</v>
      </c>
      <c r="L96" s="29">
        <v>0.46797319714329488</v>
      </c>
      <c r="M96" s="29">
        <v>0.46340566154439944</v>
      </c>
      <c r="N96" s="38">
        <f t="shared" si="7"/>
        <v>2.5782145056858221</v>
      </c>
    </row>
    <row r="97" spans="4:14">
      <c r="D97" s="9"/>
      <c r="E97" s="27"/>
      <c r="F97" s="28" t="s">
        <v>31</v>
      </c>
      <c r="G97" s="13" t="s">
        <v>11</v>
      </c>
      <c r="H97" s="34" t="s">
        <v>12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38">
        <f t="shared" si="7"/>
        <v>0</v>
      </c>
    </row>
    <row r="98" spans="4:14">
      <c r="D98" s="9"/>
      <c r="E98" s="27"/>
      <c r="F98" s="28" t="s">
        <v>32</v>
      </c>
      <c r="G98" s="13" t="s">
        <v>11</v>
      </c>
      <c r="H98" s="34" t="s">
        <v>12</v>
      </c>
      <c r="I98" s="29">
        <v>5.1751054266616595E-2</v>
      </c>
      <c r="J98" s="29">
        <v>0.18101813860575916</v>
      </c>
      <c r="K98" s="29">
        <v>0.69200919688587004</v>
      </c>
      <c r="L98" s="29">
        <v>3.9171194328965813</v>
      </c>
      <c r="M98" s="29">
        <v>5.2164750869168452</v>
      </c>
      <c r="N98" s="38">
        <f t="shared" si="7"/>
        <v>10.058372909571673</v>
      </c>
    </row>
    <row r="99" spans="4:14">
      <c r="D99" s="9"/>
      <c r="E99" s="27"/>
      <c r="F99" s="13" t="s">
        <v>33</v>
      </c>
      <c r="G99" s="13" t="s">
        <v>11</v>
      </c>
      <c r="H99" s="34" t="s">
        <v>12</v>
      </c>
      <c r="I99" s="29">
        <v>12.851317424696033</v>
      </c>
      <c r="J99" s="29">
        <v>14.319696639264567</v>
      </c>
      <c r="K99" s="29">
        <v>14.4462708750281</v>
      </c>
      <c r="L99" s="29">
        <v>11.030711861353991</v>
      </c>
      <c r="M99" s="29">
        <v>13.335693439631598</v>
      </c>
      <c r="N99" s="38">
        <f t="shared" si="7"/>
        <v>65.983690239974294</v>
      </c>
    </row>
    <row r="100" spans="4:14">
      <c r="D100" s="9"/>
      <c r="F100" s="35" t="s">
        <v>34</v>
      </c>
      <c r="G100" s="13" t="s">
        <v>11</v>
      </c>
      <c r="H100" s="34" t="s">
        <v>12</v>
      </c>
      <c r="I100" s="29">
        <v>3.5039176681736293</v>
      </c>
      <c r="J100" s="29">
        <v>3.0598065893452584</v>
      </c>
      <c r="K100" s="29">
        <v>1.6235063826522804</v>
      </c>
      <c r="L100" s="29">
        <v>2.0057160983384428</v>
      </c>
      <c r="M100" s="29">
        <v>5.2631736136326221</v>
      </c>
      <c r="N100" s="38">
        <f t="shared" si="7"/>
        <v>15.456120352142234</v>
      </c>
    </row>
    <row r="101" spans="4:14">
      <c r="D101" s="9"/>
      <c r="F101" s="35" t="s">
        <v>35</v>
      </c>
      <c r="G101" s="13" t="s">
        <v>11</v>
      </c>
      <c r="H101" s="34" t="s">
        <v>12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38">
        <f t="shared" si="7"/>
        <v>0</v>
      </c>
    </row>
    <row r="102" spans="4:14">
      <c r="D102" s="30"/>
      <c r="G102" s="30" t="s">
        <v>11</v>
      </c>
      <c r="H102" s="30" t="s">
        <v>12</v>
      </c>
      <c r="I102" s="32">
        <f>SUM(I95:I99)</f>
        <v>13.665320685231615</v>
      </c>
      <c r="J102" s="32">
        <f t="shared" ref="J102:N102" si="9">SUM(J95:J99)</f>
        <v>15.151913363481738</v>
      </c>
      <c r="K102" s="32">
        <f t="shared" si="9"/>
        <v>16.092015920409203</v>
      </c>
      <c r="L102" s="32">
        <f t="shared" si="9"/>
        <v>15.825969502431395</v>
      </c>
      <c r="M102" s="32">
        <f t="shared" si="9"/>
        <v>20.033770656084013</v>
      </c>
      <c r="N102" s="32">
        <f t="shared" si="9"/>
        <v>80.768990127637977</v>
      </c>
    </row>
    <row r="103" spans="4:14">
      <c r="D103" s="30" t="s">
        <v>36</v>
      </c>
      <c r="E103" s="30"/>
      <c r="F103" s="30" t="s">
        <v>37</v>
      </c>
      <c r="G103" s="30" t="s">
        <v>11</v>
      </c>
      <c r="H103" s="30" t="s">
        <v>12</v>
      </c>
      <c r="I103" s="32">
        <f>SUM(I94,I102)</f>
        <v>30.951705403702498</v>
      </c>
      <c r="J103" s="32">
        <f t="shared" ref="J103:N103" si="10">SUM(J94,J102)</f>
        <v>27.375134450490883</v>
      </c>
      <c r="K103" s="32">
        <f t="shared" si="10"/>
        <v>29.853944975665176</v>
      </c>
      <c r="L103" s="32">
        <f t="shared" si="10"/>
        <v>27.616632712571601</v>
      </c>
      <c r="M103" s="32">
        <f t="shared" si="10"/>
        <v>30.744479108457952</v>
      </c>
      <c r="N103" s="32">
        <f t="shared" si="10"/>
        <v>146.54189665088813</v>
      </c>
    </row>
    <row r="104" spans="4:14">
      <c r="D104" s="30"/>
      <c r="G104" s="30"/>
      <c r="H104" s="30"/>
      <c r="I104" s="30"/>
      <c r="J104" s="30"/>
      <c r="K104" s="30"/>
      <c r="L104" s="30"/>
      <c r="M104" s="30"/>
      <c r="N104" s="30"/>
    </row>
    <row r="105" spans="4:14">
      <c r="D105" s="9" t="s">
        <v>38</v>
      </c>
      <c r="E105" s="28"/>
      <c r="I105" s="20"/>
      <c r="J105" s="20"/>
      <c r="K105" s="20"/>
      <c r="L105" s="20"/>
      <c r="M105" s="20"/>
      <c r="N105" s="20"/>
    </row>
    <row r="106" spans="4:14">
      <c r="D106" s="30"/>
      <c r="F106" s="37" t="s">
        <v>39</v>
      </c>
      <c r="G106" s="13" t="s">
        <v>11</v>
      </c>
      <c r="H106" s="34" t="s">
        <v>12</v>
      </c>
      <c r="I106" s="38">
        <v>49.534637648397606</v>
      </c>
      <c r="J106" s="38">
        <v>47.523165205920527</v>
      </c>
      <c r="K106" s="38">
        <v>45.628702286057241</v>
      </c>
      <c r="L106" s="38">
        <v>45.638064343104411</v>
      </c>
      <c r="M106" s="38">
        <v>45.166688463547892</v>
      </c>
      <c r="N106" s="38">
        <f t="shared" ref="N106:N120" si="11">SUM(I106:M106)</f>
        <v>233.49125794702769</v>
      </c>
    </row>
    <row r="107" spans="4:14">
      <c r="D107" s="30"/>
      <c r="F107" s="37" t="s">
        <v>40</v>
      </c>
      <c r="G107" s="13" t="s">
        <v>11</v>
      </c>
      <c r="H107" s="34" t="s">
        <v>12</v>
      </c>
      <c r="I107" s="38">
        <v>12.85403118051291</v>
      </c>
      <c r="J107" s="38">
        <v>12.338157217117132</v>
      </c>
      <c r="K107" s="38">
        <v>11.825933684300026</v>
      </c>
      <c r="L107" s="38">
        <v>11.809717656287894</v>
      </c>
      <c r="M107" s="38">
        <v>11.682935355049921</v>
      </c>
      <c r="N107" s="38">
        <f t="shared" si="11"/>
        <v>60.510775093267881</v>
      </c>
    </row>
    <row r="108" spans="4:14">
      <c r="D108" s="30"/>
      <c r="F108" s="37" t="s">
        <v>41</v>
      </c>
      <c r="G108" s="13" t="s">
        <v>11</v>
      </c>
      <c r="H108" s="34" t="s">
        <v>12</v>
      </c>
      <c r="I108" s="38">
        <v>5.3611062356251807E-2</v>
      </c>
      <c r="J108" s="38">
        <v>3.094007317401673E-2</v>
      </c>
      <c r="K108" s="38">
        <v>1.4732413192968197E-2</v>
      </c>
      <c r="L108" s="38">
        <v>-1.7601446741995513E-2</v>
      </c>
      <c r="M108" s="38">
        <v>6.0865607505768388E-2</v>
      </c>
      <c r="N108" s="38">
        <f t="shared" si="11"/>
        <v>0.14254770948700962</v>
      </c>
    </row>
    <row r="109" spans="4:14">
      <c r="D109" s="30"/>
      <c r="F109" s="37" t="s">
        <v>42</v>
      </c>
      <c r="G109" s="13" t="s">
        <v>11</v>
      </c>
      <c r="H109" s="34" t="s">
        <v>12</v>
      </c>
      <c r="I109" s="38">
        <v>0.76112356065342346</v>
      </c>
      <c r="J109" s="38">
        <v>0.82145834303803122</v>
      </c>
      <c r="K109" s="38">
        <v>0.85244230868352944</v>
      </c>
      <c r="L109" s="38">
        <v>0.82149019482122276</v>
      </c>
      <c r="M109" s="38">
        <v>0.81082871889857222</v>
      </c>
      <c r="N109" s="38">
        <f t="shared" si="11"/>
        <v>4.0673431260947792</v>
      </c>
    </row>
    <row r="110" spans="4:14">
      <c r="D110" s="30"/>
      <c r="F110" s="37" t="s">
        <v>43</v>
      </c>
      <c r="G110" s="13" t="s">
        <v>11</v>
      </c>
      <c r="H110" s="34" t="s">
        <v>12</v>
      </c>
      <c r="I110" s="38">
        <v>0.11683942562732402</v>
      </c>
      <c r="J110" s="38">
        <v>0.12610136637333796</v>
      </c>
      <c r="K110" s="38">
        <v>0.13085768839097311</v>
      </c>
      <c r="L110" s="38">
        <v>0.12610625591328348</v>
      </c>
      <c r="M110" s="38">
        <v>0.12446962187968108</v>
      </c>
      <c r="N110" s="38">
        <f t="shared" si="11"/>
        <v>0.62437435818459974</v>
      </c>
    </row>
    <row r="111" spans="4:14">
      <c r="D111" s="30"/>
      <c r="F111" s="37" t="s">
        <v>44</v>
      </c>
      <c r="G111" s="13" t="s">
        <v>11</v>
      </c>
      <c r="H111" s="34" t="s">
        <v>12</v>
      </c>
      <c r="I111" s="38">
        <v>1.0332958595894521</v>
      </c>
      <c r="J111" s="38">
        <v>1.1152059252478108</v>
      </c>
      <c r="K111" s="38">
        <v>1.1572695336685908</v>
      </c>
      <c r="L111" s="38">
        <v>1.1152491669990769</v>
      </c>
      <c r="M111" s="38">
        <v>1.1007752241368565</v>
      </c>
      <c r="N111" s="38">
        <f t="shared" si="11"/>
        <v>5.5217957096417871</v>
      </c>
    </row>
    <row r="112" spans="4:14">
      <c r="D112" s="30"/>
      <c r="F112" s="37" t="s">
        <v>45</v>
      </c>
      <c r="G112" s="13" t="s">
        <v>11</v>
      </c>
      <c r="H112" s="34" t="s">
        <v>12</v>
      </c>
      <c r="I112" s="38">
        <v>1.7463851331640674</v>
      </c>
      <c r="J112" s="38">
        <v>1.8848222705964051</v>
      </c>
      <c r="K112" s="38">
        <v>1.9559144555805501</v>
      </c>
      <c r="L112" s="38">
        <v>1.8848953539740667</v>
      </c>
      <c r="M112" s="38">
        <v>1.8604327778413305</v>
      </c>
      <c r="N112" s="38">
        <f t="shared" si="11"/>
        <v>9.3324499911564196</v>
      </c>
    </row>
    <row r="113" spans="3:14">
      <c r="D113" s="30"/>
      <c r="F113" s="37" t="s">
        <v>46</v>
      </c>
      <c r="G113" s="13" t="s">
        <v>11</v>
      </c>
      <c r="H113" s="34" t="s">
        <v>12</v>
      </c>
      <c r="I113" s="38">
        <v>5.8644576989234226E-2</v>
      </c>
      <c r="J113" s="38">
        <v>6.3293372498395964E-2</v>
      </c>
      <c r="K113" s="38">
        <v>6.5680687321720152E-2</v>
      </c>
      <c r="L113" s="38">
        <v>6.3295826678568784E-2</v>
      </c>
      <c r="M113" s="38">
        <v>6.2474359865705993E-2</v>
      </c>
      <c r="N113" s="38">
        <f t="shared" si="11"/>
        <v>0.31338882335362511</v>
      </c>
    </row>
    <row r="114" spans="3:14">
      <c r="D114" s="30"/>
      <c r="F114" s="37" t="s">
        <v>47</v>
      </c>
      <c r="G114" s="13" t="s">
        <v>11</v>
      </c>
      <c r="H114" s="34" t="s">
        <v>12</v>
      </c>
      <c r="I114" s="38">
        <v>1.574402563787989</v>
      </c>
      <c r="J114" s="38">
        <v>1.6992065259598694</v>
      </c>
      <c r="K114" s="38">
        <v>1.7632976111270569</v>
      </c>
      <c r="L114" s="38">
        <v>1.6992724121466996</v>
      </c>
      <c r="M114" s="38">
        <v>1.6772188903611243</v>
      </c>
      <c r="N114" s="38">
        <f t="shared" si="11"/>
        <v>8.4133980033827385</v>
      </c>
    </row>
    <row r="115" spans="3:14">
      <c r="D115" s="30"/>
      <c r="F115" s="37" t="s">
        <v>48</v>
      </c>
      <c r="G115" s="13" t="s">
        <v>11</v>
      </c>
      <c r="H115" s="34" t="s">
        <v>12</v>
      </c>
      <c r="I115" s="38">
        <v>0.80060523132076344</v>
      </c>
      <c r="J115" s="38">
        <v>0.90096513445767579</v>
      </c>
      <c r="K115" s="38">
        <v>1.7758847442060084</v>
      </c>
      <c r="L115" s="38">
        <v>1.78094947435002</v>
      </c>
      <c r="M115" s="38">
        <v>3.9881534827344645</v>
      </c>
      <c r="N115" s="38">
        <f t="shared" si="11"/>
        <v>9.246558067068932</v>
      </c>
    </row>
    <row r="116" spans="3:14">
      <c r="D116" s="30"/>
      <c r="F116" s="37" t="s">
        <v>49</v>
      </c>
      <c r="G116" s="13" t="s">
        <v>11</v>
      </c>
      <c r="H116" s="34" t="s">
        <v>12</v>
      </c>
      <c r="I116" s="38">
        <v>5.4187127032656415</v>
      </c>
      <c r="J116" s="38">
        <v>5.8482577451712778</v>
      </c>
      <c r="K116" s="38">
        <v>6.0688437536988173</v>
      </c>
      <c r="L116" s="38">
        <v>5.8484845094854103</v>
      </c>
      <c r="M116" s="38">
        <v>5.7725816232733074</v>
      </c>
      <c r="N116" s="38">
        <f t="shared" si="11"/>
        <v>28.956880334894453</v>
      </c>
    </row>
    <row r="117" spans="3:14">
      <c r="D117" s="30"/>
      <c r="F117" s="37" t="s">
        <v>50</v>
      </c>
      <c r="G117" s="13" t="s">
        <v>11</v>
      </c>
      <c r="H117" s="34" t="s">
        <v>12</v>
      </c>
      <c r="I117" s="38">
        <v>0.09</v>
      </c>
      <c r="J117" s="38">
        <v>1.02</v>
      </c>
      <c r="K117" s="38">
        <v>0.67</v>
      </c>
      <c r="L117" s="38">
        <v>2.2400000000000002</v>
      </c>
      <c r="M117" s="38">
        <v>1.89</v>
      </c>
      <c r="N117" s="38">
        <f t="shared" si="11"/>
        <v>5.91</v>
      </c>
    </row>
    <row r="118" spans="3:14">
      <c r="D118" s="30"/>
      <c r="F118" s="37" t="s">
        <v>51</v>
      </c>
      <c r="G118" s="13" t="s">
        <v>11</v>
      </c>
      <c r="H118" s="34" t="s">
        <v>12</v>
      </c>
      <c r="I118" s="38">
        <v>3.0502375688020109</v>
      </c>
      <c r="J118" s="38">
        <v>3.2920319757141163</v>
      </c>
      <c r="K118" s="38">
        <v>3.4162016387333956</v>
      </c>
      <c r="L118" s="38">
        <v>3.2921596231957428</v>
      </c>
      <c r="M118" s="38">
        <v>3.2494332695794808</v>
      </c>
      <c r="N118" s="38">
        <f t="shared" si="11"/>
        <v>16.300064076024746</v>
      </c>
    </row>
    <row r="119" spans="3:14">
      <c r="F119" s="37" t="s">
        <v>52</v>
      </c>
      <c r="G119" s="13" t="s">
        <v>11</v>
      </c>
      <c r="H119" s="34" t="s">
        <v>12</v>
      </c>
      <c r="I119" s="38">
        <v>5.0999195019778835E-2</v>
      </c>
      <c r="J119" s="38">
        <v>5.5041935899678693E-2</v>
      </c>
      <c r="K119" s="38">
        <v>5.7118021029778109E-2</v>
      </c>
      <c r="L119" s="38">
        <v>5.5044070133049836E-2</v>
      </c>
      <c r="M119" s="38">
        <v>5.4329696386281122E-2</v>
      </c>
      <c r="N119" s="38">
        <f t="shared" si="11"/>
        <v>0.27253291846856659</v>
      </c>
    </row>
    <row r="120" spans="3:14">
      <c r="D120" s="30" t="s">
        <v>53</v>
      </c>
      <c r="G120" s="30" t="s">
        <v>11</v>
      </c>
      <c r="H120" s="31" t="s">
        <v>12</v>
      </c>
      <c r="I120" s="32">
        <f>SUM(I106:I119)</f>
        <v>77.143525709486454</v>
      </c>
      <c r="J120" s="32">
        <f>SUM(J106:J119)</f>
        <v>76.718647091168279</v>
      </c>
      <c r="K120" s="32">
        <f>SUM(K106:K119)</f>
        <v>75.382878825990659</v>
      </c>
      <c r="L120" s="32">
        <f>SUM(L106:L119)</f>
        <v>76.357127440347455</v>
      </c>
      <c r="M120" s="32">
        <f>SUM(M106:M119)</f>
        <v>77.501187091060388</v>
      </c>
      <c r="N120" s="32">
        <f t="shared" si="11"/>
        <v>383.10336615805318</v>
      </c>
    </row>
    <row r="121" spans="3:14">
      <c r="I121" s="20"/>
      <c r="J121" s="20"/>
      <c r="K121" s="20"/>
      <c r="L121" s="20"/>
      <c r="M121" s="20"/>
    </row>
    <row r="122" spans="3:14">
      <c r="F122" s="39" t="s">
        <v>54</v>
      </c>
      <c r="G122" s="30" t="s">
        <v>11</v>
      </c>
      <c r="H122" s="31" t="s">
        <v>12</v>
      </c>
      <c r="I122" s="32">
        <f>I88+I85+I94+I102+I120</f>
        <v>183.40469571110424</v>
      </c>
      <c r="J122" s="32">
        <f>J88+J85+J94+J102+J120</f>
        <v>177.55762184856414</v>
      </c>
      <c r="K122" s="32">
        <f>K88+K85+K94+K102+K120</f>
        <v>175.60182902385696</v>
      </c>
      <c r="L122" s="32">
        <f>L88+L85+L94+L102+L120</f>
        <v>174.39350527187869</v>
      </c>
      <c r="M122" s="32">
        <f>M88+M85+M94+M102+M120</f>
        <v>180.16762476667839</v>
      </c>
      <c r="N122" s="32">
        <f>SUM(I122:M122)</f>
        <v>891.12527662208242</v>
      </c>
    </row>
    <row r="123" spans="3:14" ht="13.5" customHeight="1"/>
    <row r="124" spans="3:14" s="26" customFormat="1">
      <c r="C124" s="24" t="s">
        <v>55</v>
      </c>
      <c r="D124" s="24"/>
      <c r="E124" s="25"/>
      <c r="F124" s="25"/>
      <c r="G124" s="25"/>
      <c r="H124" s="25"/>
    </row>
    <row r="125" spans="3:14" ht="6.75" customHeight="1">
      <c r="I125" s="20"/>
      <c r="J125" s="20"/>
      <c r="K125" s="20"/>
      <c r="L125" s="20"/>
      <c r="M125" s="20"/>
    </row>
    <row r="126" spans="3:14">
      <c r="D126" s="9"/>
      <c r="F126" s="40" t="s">
        <v>56</v>
      </c>
      <c r="G126" s="13" t="s">
        <v>11</v>
      </c>
      <c r="H126" s="7" t="s">
        <v>12</v>
      </c>
      <c r="I126" s="46">
        <v>12.088074615805471</v>
      </c>
      <c r="J126" s="46">
        <v>11.921916134500099</v>
      </c>
      <c r="K126" s="46">
        <v>5.2575087119037534</v>
      </c>
      <c r="L126" s="46">
        <v>5.6609353507137943</v>
      </c>
      <c r="M126" s="46">
        <v>4.7597044413631888</v>
      </c>
      <c r="N126" s="38">
        <f t="shared" ref="N126:N131" si="12">SUM(I126:M126)</f>
        <v>39.688139254286305</v>
      </c>
    </row>
    <row r="127" spans="3:14">
      <c r="D127" s="9"/>
      <c r="F127" s="40" t="s">
        <v>57</v>
      </c>
      <c r="G127" s="13" t="s">
        <v>11</v>
      </c>
      <c r="H127" s="7" t="s">
        <v>12</v>
      </c>
      <c r="I127" s="46">
        <v>1.7845272878377691</v>
      </c>
      <c r="J127" s="46">
        <v>1.7224706918866473</v>
      </c>
      <c r="K127" s="46">
        <v>1.8647540518563948</v>
      </c>
      <c r="L127" s="46">
        <v>2.104653299030637</v>
      </c>
      <c r="M127" s="46">
        <v>2.4272571000416669</v>
      </c>
      <c r="N127" s="38">
        <f t="shared" si="12"/>
        <v>9.9036624306531156</v>
      </c>
    </row>
    <row r="128" spans="3:14">
      <c r="D128" s="9"/>
      <c r="F128" s="40" t="s">
        <v>58</v>
      </c>
      <c r="G128" s="13" t="s">
        <v>11</v>
      </c>
      <c r="H128" s="7" t="s">
        <v>12</v>
      </c>
      <c r="I128" s="46">
        <v>35.021086643542489</v>
      </c>
      <c r="J128" s="46">
        <v>32.19615476396897</v>
      </c>
      <c r="K128" s="46">
        <v>24.341696573351314</v>
      </c>
      <c r="L128" s="46">
        <v>25.149618440257456</v>
      </c>
      <c r="M128" s="46">
        <v>24.631587163412615</v>
      </c>
      <c r="N128" s="38">
        <f t="shared" si="12"/>
        <v>141.34014358453285</v>
      </c>
    </row>
    <row r="129" spans="3:14">
      <c r="F129" s="40" t="s">
        <v>59</v>
      </c>
      <c r="G129" s="13" t="s">
        <v>11</v>
      </c>
      <c r="H129" s="7" t="s">
        <v>12</v>
      </c>
      <c r="I129" s="46">
        <v>7.4049810245221819</v>
      </c>
      <c r="J129" s="46">
        <v>5.1226641566233342</v>
      </c>
      <c r="K129" s="46">
        <v>0</v>
      </c>
      <c r="L129" s="46">
        <v>-2.2999999999999998</v>
      </c>
      <c r="M129" s="46">
        <v>-2.2999999999999998</v>
      </c>
      <c r="N129" s="38">
        <f t="shared" si="12"/>
        <v>7.9276451811455155</v>
      </c>
    </row>
    <row r="130" spans="3:14">
      <c r="F130" s="40" t="s">
        <v>60</v>
      </c>
      <c r="G130" s="13" t="s">
        <v>11</v>
      </c>
      <c r="H130" s="7" t="s">
        <v>12</v>
      </c>
      <c r="I130" s="46">
        <v>26.193737468734003</v>
      </c>
      <c r="J130" s="46">
        <v>24.019391626404808</v>
      </c>
      <c r="K130" s="46">
        <v>18.491544241126768</v>
      </c>
      <c r="L130" s="46">
        <v>19.987753560475657</v>
      </c>
      <c r="M130" s="46">
        <v>27.748816839338883</v>
      </c>
      <c r="N130" s="38">
        <f t="shared" si="12"/>
        <v>116.44124373608012</v>
      </c>
    </row>
    <row r="131" spans="3:14">
      <c r="F131" s="40" t="s">
        <v>61</v>
      </c>
      <c r="G131" s="13" t="s">
        <v>11</v>
      </c>
      <c r="H131" s="7" t="s">
        <v>12</v>
      </c>
      <c r="I131" s="46">
        <v>2.5588570648133659</v>
      </c>
      <c r="J131" s="46">
        <v>1.9039818658860801</v>
      </c>
      <c r="K131" s="46">
        <v>2.0915307539184811</v>
      </c>
      <c r="L131" s="46">
        <v>1.7106703985178551</v>
      </c>
      <c r="M131" s="46">
        <v>2.0813897165568873</v>
      </c>
      <c r="N131" s="38">
        <f t="shared" si="12"/>
        <v>10.346429799692668</v>
      </c>
    </row>
    <row r="132" spans="3:14">
      <c r="F132" s="40" t="s">
        <v>62</v>
      </c>
      <c r="H132" s="7"/>
      <c r="I132" s="46">
        <v>0.6560073693969628</v>
      </c>
      <c r="J132" s="46">
        <v>62.360688939446732</v>
      </c>
      <c r="K132" s="46">
        <v>16.089680073972055</v>
      </c>
      <c r="L132" s="46">
        <v>0.50074933486890316</v>
      </c>
      <c r="M132" s="46">
        <v>-0.57915871250916473</v>
      </c>
      <c r="N132" s="38">
        <f>SUM(I132:M132)</f>
        <v>79.027967005175469</v>
      </c>
    </row>
    <row r="133" spans="3:14">
      <c r="F133" s="39" t="s">
        <v>63</v>
      </c>
      <c r="G133" s="30" t="s">
        <v>11</v>
      </c>
      <c r="H133" s="31" t="s">
        <v>12</v>
      </c>
      <c r="I133" s="47">
        <f t="shared" ref="I133:N133" si="13">SUM(I126:I132)</f>
        <v>85.707271474652245</v>
      </c>
      <c r="J133" s="47">
        <f t="shared" si="13"/>
        <v>139.24726817871667</v>
      </c>
      <c r="K133" s="47">
        <f t="shared" si="13"/>
        <v>68.13671440612876</v>
      </c>
      <c r="L133" s="47">
        <f t="shared" si="13"/>
        <v>52.814380383864304</v>
      </c>
      <c r="M133" s="47">
        <f t="shared" si="13"/>
        <v>58.769596548204071</v>
      </c>
      <c r="N133" s="47">
        <f t="shared" si="13"/>
        <v>404.67523099156602</v>
      </c>
    </row>
    <row r="134" spans="3:14" ht="12.75" customHeight="1">
      <c r="I134" s="20"/>
      <c r="J134" s="20"/>
      <c r="K134" s="20"/>
      <c r="L134" s="20"/>
      <c r="M134" s="20"/>
      <c r="N134" s="20"/>
    </row>
    <row r="135" spans="3:14" ht="12.75" customHeight="1">
      <c r="F135" s="39" t="s">
        <v>66</v>
      </c>
      <c r="G135" s="30" t="s">
        <v>11</v>
      </c>
      <c r="H135" s="31" t="s">
        <v>12</v>
      </c>
      <c r="I135" s="32">
        <f>I122+I133</f>
        <v>269.1119671857565</v>
      </c>
      <c r="J135" s="32">
        <f>J122+J133</f>
        <v>316.80489002728081</v>
      </c>
      <c r="K135" s="32">
        <f>K122+K133</f>
        <v>243.73854342998573</v>
      </c>
      <c r="L135" s="32">
        <f>L122+L133</f>
        <v>227.20788565574298</v>
      </c>
      <c r="M135" s="32">
        <f>M122+M133</f>
        <v>238.93722131488246</v>
      </c>
      <c r="N135" s="32">
        <f>SUM(I135:M135)</f>
        <v>1295.8005076136485</v>
      </c>
    </row>
    <row r="136" spans="3:14" ht="12.75" customHeight="1">
      <c r="I136" s="20"/>
      <c r="J136" s="20"/>
      <c r="K136" s="20"/>
      <c r="L136" s="20"/>
      <c r="M136" s="20"/>
    </row>
    <row r="137" spans="3:14" s="41" customFormat="1">
      <c r="G137" s="42"/>
      <c r="H137" s="27"/>
      <c r="I137" s="43"/>
      <c r="J137" s="43"/>
      <c r="K137" s="44"/>
      <c r="L137" s="45"/>
      <c r="M137" s="45"/>
      <c r="N137" s="7"/>
    </row>
    <row r="138" spans="3:14" s="41" customFormat="1">
      <c r="G138" s="42"/>
      <c r="H138" s="27"/>
      <c r="I138" s="43"/>
      <c r="J138" s="43"/>
      <c r="K138" s="44"/>
      <c r="L138" s="45"/>
      <c r="M138" s="45"/>
      <c r="N138" s="7"/>
    </row>
    <row r="139" spans="3:14" ht="18">
      <c r="C139" s="22" t="s">
        <v>67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3:14" s="41" customFormat="1">
      <c r="G140" s="42"/>
      <c r="H140" s="27"/>
      <c r="I140" s="43"/>
      <c r="J140" s="43"/>
      <c r="K140" s="44"/>
      <c r="L140" s="45"/>
      <c r="M140" s="45"/>
      <c r="N140" s="7"/>
    </row>
    <row r="141" spans="3:14" s="25" customFormat="1">
      <c r="C141" s="24" t="s">
        <v>8</v>
      </c>
      <c r="D141" s="24"/>
      <c r="I141" s="26"/>
      <c r="J141" s="26"/>
      <c r="K141" s="26"/>
      <c r="L141" s="26"/>
      <c r="M141" s="26"/>
      <c r="N141" s="26"/>
    </row>
    <row r="142" spans="3:14" ht="7.5" customHeight="1">
      <c r="I142" s="20"/>
      <c r="J142" s="20"/>
      <c r="K142" s="20"/>
      <c r="L142" s="20"/>
      <c r="M142" s="20"/>
    </row>
    <row r="143" spans="3:14">
      <c r="D143" s="9" t="s">
        <v>9</v>
      </c>
      <c r="E143" s="27"/>
      <c r="F143" s="28" t="s">
        <v>10</v>
      </c>
      <c r="G143" s="13" t="s">
        <v>11</v>
      </c>
      <c r="H143" s="7" t="s">
        <v>12</v>
      </c>
      <c r="I143" s="29">
        <f t="shared" ref="I143:N154" si="14">I12-I77</f>
        <v>0</v>
      </c>
      <c r="J143" s="29">
        <f t="shared" si="14"/>
        <v>0</v>
      </c>
      <c r="K143" s="29">
        <f t="shared" si="14"/>
        <v>0</v>
      </c>
      <c r="L143" s="29">
        <f t="shared" si="14"/>
        <v>0</v>
      </c>
      <c r="M143" s="29">
        <f t="shared" si="14"/>
        <v>0</v>
      </c>
      <c r="N143" s="29">
        <f t="shared" si="14"/>
        <v>0</v>
      </c>
    </row>
    <row r="144" spans="3:14">
      <c r="D144" s="9"/>
      <c r="E144" s="27"/>
      <c r="F144" s="28" t="s">
        <v>13</v>
      </c>
      <c r="G144" s="13" t="s">
        <v>11</v>
      </c>
      <c r="H144" s="7" t="s">
        <v>12</v>
      </c>
      <c r="I144" s="29">
        <f t="shared" si="14"/>
        <v>2.7657012691181256E-2</v>
      </c>
      <c r="J144" s="29">
        <f t="shared" si="14"/>
        <v>8.4700000000000001E-3</v>
      </c>
      <c r="K144" s="29">
        <f t="shared" si="14"/>
        <v>0</v>
      </c>
      <c r="L144" s="29">
        <f t="shared" si="14"/>
        <v>0</v>
      </c>
      <c r="M144" s="29">
        <f t="shared" si="14"/>
        <v>0</v>
      </c>
      <c r="N144" s="29">
        <f t="shared" si="14"/>
        <v>3.6127012691181258E-2</v>
      </c>
    </row>
    <row r="145" spans="4:14">
      <c r="D145" s="9"/>
      <c r="E145" s="27"/>
      <c r="F145" s="28" t="s">
        <v>14</v>
      </c>
      <c r="G145" s="13" t="s">
        <v>11</v>
      </c>
      <c r="H145" s="7" t="s">
        <v>12</v>
      </c>
      <c r="I145" s="29">
        <f t="shared" si="14"/>
        <v>-2.0395618891614795</v>
      </c>
      <c r="J145" s="29">
        <f t="shared" si="14"/>
        <v>-1.0373653393431503</v>
      </c>
      <c r="K145" s="29">
        <f t="shared" si="14"/>
        <v>-0.66411086546580123</v>
      </c>
      <c r="L145" s="29">
        <f t="shared" si="14"/>
        <v>2.9541352850695528</v>
      </c>
      <c r="M145" s="29">
        <f t="shared" si="14"/>
        <v>4.4332511605540823</v>
      </c>
      <c r="N145" s="29">
        <f t="shared" si="14"/>
        <v>3.6463483516532023</v>
      </c>
    </row>
    <row r="146" spans="4:14">
      <c r="D146" s="9"/>
      <c r="E146" s="27"/>
      <c r="F146" s="28" t="s">
        <v>15</v>
      </c>
      <c r="G146" s="13" t="s">
        <v>11</v>
      </c>
      <c r="H146" s="7" t="s">
        <v>12</v>
      </c>
      <c r="I146" s="29">
        <f t="shared" si="14"/>
        <v>-1.4023595313216441</v>
      </c>
      <c r="J146" s="29">
        <f t="shared" si="14"/>
        <v>5.6318966058711339E-2</v>
      </c>
      <c r="K146" s="29">
        <f t="shared" si="14"/>
        <v>6.1291406906818224E-3</v>
      </c>
      <c r="L146" s="29">
        <f t="shared" si="14"/>
        <v>2.6997211149723199E-2</v>
      </c>
      <c r="M146" s="29">
        <f t="shared" si="14"/>
        <v>-0.46926812877022606</v>
      </c>
      <c r="N146" s="29">
        <f t="shared" si="14"/>
        <v>-1.7821823421927547</v>
      </c>
    </row>
    <row r="147" spans="4:14">
      <c r="D147" s="9"/>
      <c r="E147" s="27"/>
      <c r="F147" s="28" t="s">
        <v>16</v>
      </c>
      <c r="G147" s="13" t="s">
        <v>11</v>
      </c>
      <c r="H147" s="7" t="s">
        <v>12</v>
      </c>
      <c r="I147" s="29">
        <f t="shared" si="14"/>
        <v>-1.319133740479824</v>
      </c>
      <c r="J147" s="29">
        <f t="shared" si="14"/>
        <v>-0.71523452688196798</v>
      </c>
      <c r="K147" s="29">
        <f t="shared" si="14"/>
        <v>1.2032062966663695</v>
      </c>
      <c r="L147" s="29">
        <f t="shared" si="14"/>
        <v>0.26762849997869331</v>
      </c>
      <c r="M147" s="29">
        <f t="shared" si="14"/>
        <v>-2.9275755579097931</v>
      </c>
      <c r="N147" s="29">
        <f t="shared" si="14"/>
        <v>-3.4911090286265178</v>
      </c>
    </row>
    <row r="148" spans="4:14">
      <c r="D148" s="9"/>
      <c r="E148" s="27"/>
      <c r="F148" s="28" t="s">
        <v>17</v>
      </c>
      <c r="G148" s="13" t="s">
        <v>11</v>
      </c>
      <c r="H148" s="7" t="s">
        <v>12</v>
      </c>
      <c r="I148" s="29">
        <f t="shared" si="14"/>
        <v>-5.851986140789796</v>
      </c>
      <c r="J148" s="29">
        <f t="shared" si="14"/>
        <v>-5.0233662395020104</v>
      </c>
      <c r="K148" s="29">
        <f t="shared" si="14"/>
        <v>-2.9934227615492581</v>
      </c>
      <c r="L148" s="29">
        <f t="shared" si="14"/>
        <v>-2.3480386332757845</v>
      </c>
      <c r="M148" s="29">
        <f t="shared" si="14"/>
        <v>-0.10345995430512467</v>
      </c>
      <c r="N148" s="29">
        <f t="shared" si="14"/>
        <v>-16.32027372942197</v>
      </c>
    </row>
    <row r="149" spans="4:14">
      <c r="D149" s="9"/>
      <c r="E149" s="27"/>
      <c r="F149" s="28" t="s">
        <v>18</v>
      </c>
      <c r="G149" s="13" t="s">
        <v>11</v>
      </c>
      <c r="H149" s="7" t="s">
        <v>12</v>
      </c>
      <c r="I149" s="29">
        <f t="shared" si="14"/>
        <v>0</v>
      </c>
      <c r="J149" s="29">
        <f t="shared" si="14"/>
        <v>0</v>
      </c>
      <c r="K149" s="29">
        <f t="shared" si="14"/>
        <v>0</v>
      </c>
      <c r="L149" s="29">
        <f t="shared" si="14"/>
        <v>0</v>
      </c>
      <c r="M149" s="29">
        <f t="shared" si="14"/>
        <v>0</v>
      </c>
      <c r="N149" s="29">
        <f t="shared" si="14"/>
        <v>0</v>
      </c>
    </row>
    <row r="150" spans="4:14">
      <c r="D150" s="9"/>
      <c r="E150" s="27"/>
      <c r="F150" s="28" t="s">
        <v>19</v>
      </c>
      <c r="G150" s="13" t="s">
        <v>11</v>
      </c>
      <c r="H150" s="7" t="s">
        <v>12</v>
      </c>
      <c r="I150" s="29">
        <f t="shared" si="14"/>
        <v>-0.46895368399010451</v>
      </c>
      <c r="J150" s="29">
        <f t="shared" si="14"/>
        <v>-1.0592915021458951</v>
      </c>
      <c r="K150" s="29">
        <f t="shared" si="14"/>
        <v>-2.1159413684626336</v>
      </c>
      <c r="L150" s="29">
        <f t="shared" si="14"/>
        <v>-1.89349612803412</v>
      </c>
      <c r="M150" s="29">
        <f t="shared" si="14"/>
        <v>-0.99067943788111146</v>
      </c>
      <c r="N150" s="29">
        <f t="shared" si="14"/>
        <v>-6.5283621205138651</v>
      </c>
    </row>
    <row r="151" spans="4:14">
      <c r="D151" s="9"/>
      <c r="E151" s="27"/>
      <c r="F151" s="28"/>
      <c r="G151" s="30" t="s">
        <v>11</v>
      </c>
      <c r="H151" s="31" t="s">
        <v>12</v>
      </c>
      <c r="I151" s="32">
        <f t="shared" si="14"/>
        <v>-11.054337973051673</v>
      </c>
      <c r="J151" s="32">
        <f t="shared" si="14"/>
        <v>-7.7704686418143112</v>
      </c>
      <c r="K151" s="32">
        <f t="shared" si="14"/>
        <v>-4.5641395581206368</v>
      </c>
      <c r="L151" s="32">
        <f t="shared" si="14"/>
        <v>-0.99277376511192728</v>
      </c>
      <c r="M151" s="32">
        <f t="shared" si="14"/>
        <v>-5.7731918312171615E-2</v>
      </c>
      <c r="N151" s="32">
        <f t="shared" si="14"/>
        <v>-24.439451856410699</v>
      </c>
    </row>
    <row r="152" spans="4:14">
      <c r="D152" s="9" t="s">
        <v>20</v>
      </c>
      <c r="E152" s="28"/>
      <c r="F152" s="28" t="s">
        <v>21</v>
      </c>
      <c r="G152" s="13" t="s">
        <v>11</v>
      </c>
      <c r="H152" s="7" t="s">
        <v>12</v>
      </c>
      <c r="I152" s="29">
        <f t="shared" si="14"/>
        <v>-0.32613050562673607</v>
      </c>
      <c r="J152" s="29">
        <f t="shared" si="14"/>
        <v>1.0565287423212339</v>
      </c>
      <c r="K152" s="29">
        <f t="shared" si="14"/>
        <v>4.2368113840234685</v>
      </c>
      <c r="L152" s="29">
        <f t="shared" si="14"/>
        <v>4.7160706038118612</v>
      </c>
      <c r="M152" s="29">
        <f t="shared" si="14"/>
        <v>3.5565768540268792</v>
      </c>
      <c r="N152" s="29">
        <f t="shared" si="14"/>
        <v>13.239857078556724</v>
      </c>
    </row>
    <row r="153" spans="4:14">
      <c r="D153" s="9"/>
      <c r="E153" s="28"/>
      <c r="F153" s="28" t="s">
        <v>22</v>
      </c>
      <c r="G153" s="13" t="s">
        <v>11</v>
      </c>
      <c r="H153" s="7" t="s">
        <v>12</v>
      </c>
      <c r="I153" s="29">
        <f t="shared" si="14"/>
        <v>-1.5778331483504981</v>
      </c>
      <c r="J153" s="29">
        <f t="shared" si="14"/>
        <v>-1.212241388953208</v>
      </c>
      <c r="K153" s="29">
        <f t="shared" si="14"/>
        <v>-1.0897466084608354</v>
      </c>
      <c r="L153" s="29">
        <f t="shared" si="14"/>
        <v>-0.52337236862087533</v>
      </c>
      <c r="M153" s="29">
        <f t="shared" si="14"/>
        <v>-1.0459284130188617</v>
      </c>
      <c r="N153" s="29">
        <f t="shared" si="14"/>
        <v>-5.4491219274042777</v>
      </c>
    </row>
    <row r="154" spans="4:14">
      <c r="D154" s="9"/>
      <c r="E154" s="28"/>
      <c r="F154" s="28"/>
      <c r="G154" s="30" t="s">
        <v>11</v>
      </c>
      <c r="H154" s="31" t="s">
        <v>12</v>
      </c>
      <c r="I154" s="32">
        <f t="shared" si="14"/>
        <v>-1.903963653977236</v>
      </c>
      <c r="J154" s="32">
        <f t="shared" si="14"/>
        <v>-0.15571264663197582</v>
      </c>
      <c r="K154" s="32">
        <f t="shared" si="14"/>
        <v>3.1470647755626331</v>
      </c>
      <c r="L154" s="32">
        <f t="shared" si="14"/>
        <v>4.1926982351909849</v>
      </c>
      <c r="M154" s="32">
        <f t="shared" si="14"/>
        <v>2.5106484410080157</v>
      </c>
      <c r="N154" s="32">
        <f t="shared" si="14"/>
        <v>7.7907351511524183</v>
      </c>
    </row>
    <row r="155" spans="4:14">
      <c r="D155" s="9" t="s">
        <v>23</v>
      </c>
      <c r="E155" s="33"/>
      <c r="F155" s="9" t="s">
        <v>24</v>
      </c>
      <c r="G155" s="30" t="s">
        <v>11</v>
      </c>
      <c r="H155" s="31" t="s">
        <v>12</v>
      </c>
      <c r="I155" s="32">
        <f>SUM(I151,I154)</f>
        <v>-12.958301627028909</v>
      </c>
      <c r="J155" s="32">
        <f t="shared" ref="J155:N155" si="15">SUM(J151,J154)</f>
        <v>-7.926181288446287</v>
      </c>
      <c r="K155" s="32">
        <f t="shared" si="15"/>
        <v>-1.4170747825580037</v>
      </c>
      <c r="L155" s="32">
        <f t="shared" si="15"/>
        <v>3.1999244700790577</v>
      </c>
      <c r="M155" s="32">
        <f t="shared" si="15"/>
        <v>2.452916522695844</v>
      </c>
      <c r="N155" s="32">
        <f t="shared" si="15"/>
        <v>-16.648716705258281</v>
      </c>
    </row>
    <row r="156" spans="4:14">
      <c r="D156" s="9"/>
      <c r="E156" s="28"/>
      <c r="F156" s="28"/>
      <c r="G156" s="30"/>
      <c r="H156" s="31"/>
      <c r="I156" s="31"/>
      <c r="J156" s="31"/>
      <c r="K156" s="31"/>
      <c r="L156" s="31"/>
      <c r="M156" s="31"/>
      <c r="N156" s="31"/>
    </row>
    <row r="157" spans="4:14">
      <c r="D157" s="9" t="s">
        <v>25</v>
      </c>
      <c r="E157" s="27"/>
      <c r="F157" s="28" t="s">
        <v>26</v>
      </c>
      <c r="G157" s="13" t="s">
        <v>11</v>
      </c>
      <c r="H157" s="7" t="s">
        <v>12</v>
      </c>
      <c r="I157" s="29">
        <f t="shared" ref="I157:N168" si="16">I25-I91</f>
        <v>-8.8817056291281595</v>
      </c>
      <c r="J157" s="29">
        <f t="shared" si="16"/>
        <v>-5.2929773545453394</v>
      </c>
      <c r="K157" s="29">
        <f t="shared" si="16"/>
        <v>-6.414419277259908</v>
      </c>
      <c r="L157" s="29">
        <f t="shared" si="16"/>
        <v>-2.8535663061545082</v>
      </c>
      <c r="M157" s="29">
        <f t="shared" si="16"/>
        <v>-3.2691416018100599</v>
      </c>
      <c r="N157" s="29">
        <f t="shared" si="16"/>
        <v>-26.711810168897976</v>
      </c>
    </row>
    <row r="158" spans="4:14">
      <c r="D158" s="9"/>
      <c r="E158" s="27"/>
      <c r="F158" s="13" t="s">
        <v>27</v>
      </c>
      <c r="G158" s="13" t="s">
        <v>11</v>
      </c>
      <c r="H158" s="7" t="s">
        <v>12</v>
      </c>
      <c r="I158" s="29">
        <f t="shared" si="16"/>
        <v>-1.2695046669229404</v>
      </c>
      <c r="J158" s="29">
        <f t="shared" si="16"/>
        <v>0.99225755487891476</v>
      </c>
      <c r="K158" s="29">
        <f t="shared" si="16"/>
        <v>1.6986807353858748</v>
      </c>
      <c r="L158" s="29">
        <f t="shared" si="16"/>
        <v>0.67976504731989706</v>
      </c>
      <c r="M158" s="29">
        <f t="shared" si="16"/>
        <v>0.34537430785028134</v>
      </c>
      <c r="N158" s="29">
        <f t="shared" si="16"/>
        <v>2.4465729785120267</v>
      </c>
    </row>
    <row r="159" spans="4:14" ht="13.5" customHeight="1">
      <c r="D159" s="9"/>
      <c r="E159" s="27"/>
      <c r="F159" s="13" t="s">
        <v>28</v>
      </c>
      <c r="G159" s="13" t="s">
        <v>11</v>
      </c>
      <c r="H159" s="7" t="s">
        <v>12</v>
      </c>
      <c r="I159" s="29">
        <f t="shared" si="16"/>
        <v>-0.33908827462668278</v>
      </c>
      <c r="J159" s="29">
        <f t="shared" si="16"/>
        <v>-0.52984322052683019</v>
      </c>
      <c r="K159" s="29">
        <f t="shared" si="16"/>
        <v>-2.7510623291605452</v>
      </c>
      <c r="L159" s="29">
        <f t="shared" si="16"/>
        <v>-0.73986166724098057</v>
      </c>
      <c r="M159" s="29">
        <f t="shared" si="16"/>
        <v>-2.0677136976551838</v>
      </c>
      <c r="N159" s="29">
        <f t="shared" si="16"/>
        <v>-6.4275691892102236</v>
      </c>
    </row>
    <row r="160" spans="4:14">
      <c r="D160" s="9"/>
      <c r="E160" s="27"/>
      <c r="G160" s="30" t="s">
        <v>11</v>
      </c>
      <c r="H160" s="31" t="s">
        <v>12</v>
      </c>
      <c r="I160" s="32">
        <f t="shared" si="16"/>
        <v>-10.490298570677783</v>
      </c>
      <c r="J160" s="32">
        <f t="shared" si="16"/>
        <v>-4.8305630201932539</v>
      </c>
      <c r="K160" s="32">
        <f t="shared" si="16"/>
        <v>-7.4668008710345788</v>
      </c>
      <c r="L160" s="32">
        <f t="shared" si="16"/>
        <v>-2.9136629260755917</v>
      </c>
      <c r="M160" s="32">
        <f t="shared" si="16"/>
        <v>-4.9914809916149627</v>
      </c>
      <c r="N160" s="32">
        <f t="shared" si="16"/>
        <v>-30.692806379596171</v>
      </c>
    </row>
    <row r="161" spans="4:14">
      <c r="D161" s="9" t="s">
        <v>29</v>
      </c>
      <c r="E161" s="27"/>
      <c r="F161" s="28" t="s">
        <v>26</v>
      </c>
      <c r="G161" s="13" t="s">
        <v>11</v>
      </c>
      <c r="H161" s="34" t="s">
        <v>12</v>
      </c>
      <c r="I161" s="29">
        <f t="shared" si="16"/>
        <v>0.90122574111619602</v>
      </c>
      <c r="J161" s="29">
        <f t="shared" si="16"/>
        <v>3.6797625154026243</v>
      </c>
      <c r="K161" s="29">
        <f t="shared" si="16"/>
        <v>7.7262596704267423</v>
      </c>
      <c r="L161" s="29">
        <f t="shared" si="16"/>
        <v>7.2867417396482539</v>
      </c>
      <c r="M161" s="29">
        <f t="shared" si="16"/>
        <v>7.1142825599832547</v>
      </c>
      <c r="N161" s="29">
        <f t="shared" si="16"/>
        <v>26.708272226577073</v>
      </c>
    </row>
    <row r="162" spans="4:14">
      <c r="D162" s="9"/>
      <c r="E162" s="27"/>
      <c r="F162" s="28" t="s">
        <v>30</v>
      </c>
      <c r="G162" s="13" t="s">
        <v>11</v>
      </c>
      <c r="H162" s="34" t="s">
        <v>12</v>
      </c>
      <c r="I162" s="29">
        <f t="shared" si="16"/>
        <v>1.7411459484893577</v>
      </c>
      <c r="J162" s="29">
        <f t="shared" si="16"/>
        <v>2.172800730182495</v>
      </c>
      <c r="K162" s="29">
        <f t="shared" si="16"/>
        <v>1.45509554144446</v>
      </c>
      <c r="L162" s="29">
        <f t="shared" si="16"/>
        <v>1.0606930649291813</v>
      </c>
      <c r="M162" s="29">
        <f t="shared" si="16"/>
        <v>0.54196469209570985</v>
      </c>
      <c r="N162" s="29">
        <f t="shared" si="16"/>
        <v>6.9716999771412054</v>
      </c>
    </row>
    <row r="163" spans="4:14">
      <c r="D163" s="9"/>
      <c r="E163" s="27"/>
      <c r="F163" s="28" t="s">
        <v>31</v>
      </c>
      <c r="G163" s="13" t="s">
        <v>11</v>
      </c>
      <c r="H163" s="34" t="s">
        <v>12</v>
      </c>
      <c r="I163" s="29">
        <f t="shared" si="16"/>
        <v>0</v>
      </c>
      <c r="J163" s="29">
        <f t="shared" si="16"/>
        <v>0</v>
      </c>
      <c r="K163" s="29">
        <f t="shared" si="16"/>
        <v>0</v>
      </c>
      <c r="L163" s="29">
        <f t="shared" si="16"/>
        <v>0</v>
      </c>
      <c r="M163" s="29">
        <f t="shared" si="16"/>
        <v>0</v>
      </c>
      <c r="N163" s="29">
        <f t="shared" si="16"/>
        <v>0</v>
      </c>
    </row>
    <row r="164" spans="4:14">
      <c r="D164" s="9"/>
      <c r="E164" s="27"/>
      <c r="F164" s="28" t="s">
        <v>32</v>
      </c>
      <c r="G164" s="13" t="s">
        <v>11</v>
      </c>
      <c r="H164" s="34" t="s">
        <v>12</v>
      </c>
      <c r="I164" s="29">
        <f t="shared" si="16"/>
        <v>4.5489517596385847</v>
      </c>
      <c r="J164" s="29">
        <f t="shared" si="16"/>
        <v>7.3244367852842407</v>
      </c>
      <c r="K164" s="29">
        <f t="shared" si="16"/>
        <v>8.5284363504734042</v>
      </c>
      <c r="L164" s="29">
        <f t="shared" si="16"/>
        <v>-4.1980294827084652E-2</v>
      </c>
      <c r="M164" s="29">
        <f t="shared" si="16"/>
        <v>-1.8421090249970229</v>
      </c>
      <c r="N164" s="29">
        <f t="shared" si="16"/>
        <v>18.517735575572122</v>
      </c>
    </row>
    <row r="165" spans="4:14">
      <c r="D165" s="9"/>
      <c r="E165" s="27"/>
      <c r="F165" s="13" t="s">
        <v>33</v>
      </c>
      <c r="G165" s="13" t="s">
        <v>11</v>
      </c>
      <c r="H165" s="34" t="s">
        <v>12</v>
      </c>
      <c r="I165" s="29">
        <f t="shared" si="16"/>
        <v>-6.4527833701291071</v>
      </c>
      <c r="J165" s="29">
        <f t="shared" si="16"/>
        <v>-4.1666734693557252</v>
      </c>
      <c r="K165" s="29">
        <f t="shared" si="16"/>
        <v>-6.1599870956811191</v>
      </c>
      <c r="L165" s="29">
        <f t="shared" si="16"/>
        <v>-3.2969531827435787</v>
      </c>
      <c r="M165" s="29">
        <f t="shared" si="16"/>
        <v>-3.1437634389657365</v>
      </c>
      <c r="N165" s="29">
        <f t="shared" si="16"/>
        <v>-23.220160556875271</v>
      </c>
    </row>
    <row r="166" spans="4:14">
      <c r="D166" s="9"/>
      <c r="F166" s="35" t="s">
        <v>34</v>
      </c>
      <c r="G166" s="13" t="s">
        <v>11</v>
      </c>
      <c r="H166" s="34" t="s">
        <v>12</v>
      </c>
      <c r="I166" s="29">
        <f t="shared" si="16"/>
        <v>-3.409033299880976</v>
      </c>
      <c r="J166" s="29">
        <f t="shared" si="16"/>
        <v>-2.4117833446264152</v>
      </c>
      <c r="K166" s="29">
        <f t="shared" si="16"/>
        <v>-0.84399922888303691</v>
      </c>
      <c r="L166" s="29">
        <f t="shared" si="16"/>
        <v>0.67744627786430112</v>
      </c>
      <c r="M166" s="29">
        <f t="shared" si="16"/>
        <v>-5.2069062988900461</v>
      </c>
      <c r="N166" s="29">
        <f t="shared" si="16"/>
        <v>-11.194275894416174</v>
      </c>
    </row>
    <row r="167" spans="4:14">
      <c r="D167" s="9"/>
      <c r="F167" s="35" t="s">
        <v>35</v>
      </c>
      <c r="G167" s="13" t="s">
        <v>11</v>
      </c>
      <c r="H167" s="34" t="s">
        <v>12</v>
      </c>
      <c r="I167" s="29">
        <f t="shared" si="16"/>
        <v>0.27444123339271825</v>
      </c>
      <c r="J167" s="29">
        <f t="shared" si="16"/>
        <v>1.74944788095</v>
      </c>
      <c r="K167" s="29">
        <f t="shared" si="16"/>
        <v>1.0144071345787191</v>
      </c>
      <c r="L167" s="29">
        <f t="shared" si="16"/>
        <v>1.2422037743095415</v>
      </c>
      <c r="M167" s="29">
        <f t="shared" si="16"/>
        <v>5.6478254847240823</v>
      </c>
      <c r="N167" s="29">
        <f t="shared" si="16"/>
        <v>9.9283255079550621</v>
      </c>
    </row>
    <row r="168" spans="4:14">
      <c r="D168" s="30"/>
      <c r="G168" s="30" t="s">
        <v>11</v>
      </c>
      <c r="H168" s="30" t="s">
        <v>12</v>
      </c>
      <c r="I168" s="32">
        <f t="shared" si="16"/>
        <v>0.73854007911503139</v>
      </c>
      <c r="J168" s="32">
        <f t="shared" si="16"/>
        <v>9.0103265615136348</v>
      </c>
      <c r="K168" s="32">
        <f t="shared" si="16"/>
        <v>11.549804466663488</v>
      </c>
      <c r="L168" s="32">
        <f t="shared" si="16"/>
        <v>5.0085013270067726</v>
      </c>
      <c r="M168" s="32">
        <f t="shared" si="16"/>
        <v>2.6703747881162023</v>
      </c>
      <c r="N168" s="32">
        <f t="shared" si="16"/>
        <v>28.977547222415126</v>
      </c>
    </row>
    <row r="169" spans="4:14">
      <c r="D169" s="30" t="s">
        <v>36</v>
      </c>
      <c r="E169" s="36"/>
      <c r="F169" s="30" t="s">
        <v>37</v>
      </c>
      <c r="G169" s="30" t="s">
        <v>11</v>
      </c>
      <c r="H169" s="30" t="s">
        <v>12</v>
      </c>
      <c r="I169" s="32">
        <f>SUM(I160,I168)</f>
        <v>-9.751758491562752</v>
      </c>
      <c r="J169" s="32">
        <f t="shared" ref="J169:N169" si="17">SUM(J160,J168)</f>
        <v>4.1797635413203809</v>
      </c>
      <c r="K169" s="32">
        <f t="shared" si="17"/>
        <v>4.0830035956289095</v>
      </c>
      <c r="L169" s="32">
        <f t="shared" si="17"/>
        <v>2.0948384009311809</v>
      </c>
      <c r="M169" s="32">
        <f t="shared" si="17"/>
        <v>-2.3211062034987604</v>
      </c>
      <c r="N169" s="32">
        <f t="shared" si="17"/>
        <v>-1.7152591571810447</v>
      </c>
    </row>
    <row r="170" spans="4:14">
      <c r="D170" s="30"/>
      <c r="G170" s="30"/>
      <c r="H170" s="30"/>
      <c r="I170" s="30"/>
      <c r="J170" s="30"/>
      <c r="K170" s="30"/>
      <c r="L170" s="30"/>
      <c r="M170" s="30"/>
      <c r="N170" s="30"/>
    </row>
    <row r="171" spans="4:14">
      <c r="D171" s="9" t="s">
        <v>38</v>
      </c>
      <c r="E171" s="28"/>
      <c r="I171" s="20"/>
      <c r="J171" s="20"/>
      <c r="K171" s="20"/>
      <c r="L171" s="20"/>
      <c r="M171" s="20"/>
      <c r="N171" s="20"/>
    </row>
    <row r="172" spans="4:14">
      <c r="D172" s="30"/>
      <c r="F172" s="37" t="s">
        <v>39</v>
      </c>
      <c r="G172" s="13" t="s">
        <v>11</v>
      </c>
      <c r="H172" s="34" t="s">
        <v>12</v>
      </c>
      <c r="I172" s="38">
        <f t="shared" ref="I172:N186" si="18">I40-I106</f>
        <v>-5.757480327888814</v>
      </c>
      <c r="J172" s="38">
        <f t="shared" si="18"/>
        <v>-4.5775895332661065</v>
      </c>
      <c r="K172" s="38">
        <f t="shared" si="18"/>
        <v>-1.2523049386432135</v>
      </c>
      <c r="L172" s="38">
        <f t="shared" si="18"/>
        <v>-3.6070530775403711</v>
      </c>
      <c r="M172" s="38">
        <f t="shared" si="18"/>
        <v>-3.590513551199308</v>
      </c>
      <c r="N172" s="38">
        <f t="shared" si="18"/>
        <v>-18.78494142853782</v>
      </c>
    </row>
    <row r="173" spans="4:14">
      <c r="D173" s="30"/>
      <c r="F173" s="37" t="s">
        <v>40</v>
      </c>
      <c r="G173" s="13" t="s">
        <v>11</v>
      </c>
      <c r="H173" s="34" t="s">
        <v>12</v>
      </c>
      <c r="I173" s="38">
        <f t="shared" si="18"/>
        <v>3.5362784850043116</v>
      </c>
      <c r="J173" s="38">
        <f t="shared" si="18"/>
        <v>3.6493978712731163</v>
      </c>
      <c r="K173" s="38">
        <f t="shared" si="18"/>
        <v>3.8018077831460939</v>
      </c>
      <c r="L173" s="38">
        <f t="shared" si="18"/>
        <v>3.3701510383533453</v>
      </c>
      <c r="M173" s="38">
        <f t="shared" si="18"/>
        <v>3.1101022024340104</v>
      </c>
      <c r="N173" s="38">
        <f t="shared" si="18"/>
        <v>17.467737380210878</v>
      </c>
    </row>
    <row r="174" spans="4:14">
      <c r="D174" s="30"/>
      <c r="F174" s="37" t="s">
        <v>41</v>
      </c>
      <c r="G174" s="13" t="s">
        <v>11</v>
      </c>
      <c r="H174" s="34" t="s">
        <v>12</v>
      </c>
      <c r="I174" s="38">
        <f>I42-I108</f>
        <v>-5.3611062356251807E-2</v>
      </c>
      <c r="J174" s="38">
        <f t="shared" si="18"/>
        <v>-3.094007317401673E-2</v>
      </c>
      <c r="K174" s="38">
        <f t="shared" si="18"/>
        <v>4.9688169461817394E-2</v>
      </c>
      <c r="L174" s="38">
        <f t="shared" si="18"/>
        <v>1.7601446741995513E-2</v>
      </c>
      <c r="M174" s="38">
        <f t="shared" si="18"/>
        <v>1.0123651463241803E-2</v>
      </c>
      <c r="N174" s="38">
        <f t="shared" si="18"/>
        <v>-7.1378678632138537E-3</v>
      </c>
    </row>
    <row r="175" spans="4:14">
      <c r="D175" s="30"/>
      <c r="F175" s="37" t="s">
        <v>42</v>
      </c>
      <c r="G175" s="13" t="s">
        <v>11</v>
      </c>
      <c r="H175" s="34" t="s">
        <v>12</v>
      </c>
      <c r="I175" s="38">
        <f t="shared" si="18"/>
        <v>-0.10789119770035349</v>
      </c>
      <c r="J175" s="38">
        <f t="shared" si="18"/>
        <v>-0.14678786965443547</v>
      </c>
      <c r="K175" s="38">
        <f t="shared" si="18"/>
        <v>0.24816459515464595</v>
      </c>
      <c r="L175" s="38">
        <f t="shared" si="18"/>
        <v>-9.1996634488819451E-2</v>
      </c>
      <c r="M175" s="38">
        <f t="shared" si="18"/>
        <v>-0.53145314878458638</v>
      </c>
      <c r="N175" s="38">
        <f t="shared" si="18"/>
        <v>-0.62996425547354917</v>
      </c>
    </row>
    <row r="176" spans="4:14" ht="13.5" customHeight="1">
      <c r="D176" s="30"/>
      <c r="F176" s="37" t="s">
        <v>43</v>
      </c>
      <c r="G176" s="13" t="s">
        <v>11</v>
      </c>
      <c r="H176" s="34" t="s">
        <v>12</v>
      </c>
      <c r="I176" s="38">
        <f t="shared" si="18"/>
        <v>-9.8320613124700612E-2</v>
      </c>
      <c r="J176" s="38">
        <f t="shared" si="18"/>
        <v>0.15230443444416725</v>
      </c>
      <c r="K176" s="38">
        <f t="shared" si="18"/>
        <v>-5.3615633656236214E-2</v>
      </c>
      <c r="L176" s="38">
        <f t="shared" si="18"/>
        <v>-7.966746492439522E-2</v>
      </c>
      <c r="M176" s="38">
        <f t="shared" si="18"/>
        <v>-4.5940743166172623E-2</v>
      </c>
      <c r="N176" s="38">
        <f t="shared" si="18"/>
        <v>-0.12524002042733756</v>
      </c>
    </row>
    <row r="177" spans="3:14" ht="13.5" customHeight="1">
      <c r="D177" s="30"/>
      <c r="F177" s="37" t="s">
        <v>44</v>
      </c>
      <c r="G177" s="13" t="s">
        <v>11</v>
      </c>
      <c r="H177" s="34" t="s">
        <v>12</v>
      </c>
      <c r="I177" s="38">
        <f t="shared" si="18"/>
        <v>0.70554050460710749</v>
      </c>
      <c r="J177" s="38">
        <f t="shared" si="18"/>
        <v>0.28773790451076064</v>
      </c>
      <c r="K177" s="38">
        <f t="shared" si="18"/>
        <v>0.29252563789244368</v>
      </c>
      <c r="L177" s="38">
        <f t="shared" si="18"/>
        <v>0.43421954102745652</v>
      </c>
      <c r="M177" s="38">
        <f t="shared" si="18"/>
        <v>0.10818212322681098</v>
      </c>
      <c r="N177" s="38">
        <f t="shared" si="18"/>
        <v>1.8282057112645793</v>
      </c>
    </row>
    <row r="178" spans="3:14" ht="13.5" customHeight="1">
      <c r="D178" s="30"/>
      <c r="F178" s="37" t="s">
        <v>45</v>
      </c>
      <c r="G178" s="13" t="s">
        <v>11</v>
      </c>
      <c r="H178" s="34" t="s">
        <v>12</v>
      </c>
      <c r="I178" s="38">
        <f t="shared" si="18"/>
        <v>1.5587705516865391E-2</v>
      </c>
      <c r="J178" s="38">
        <f t="shared" si="18"/>
        <v>-0.75957297479175767</v>
      </c>
      <c r="K178" s="38">
        <f t="shared" si="18"/>
        <v>-0.88834947173561218</v>
      </c>
      <c r="L178" s="38">
        <f t="shared" si="18"/>
        <v>-0.48834307509845254</v>
      </c>
      <c r="M178" s="38">
        <f t="shared" si="18"/>
        <v>-1.0374359016890642</v>
      </c>
      <c r="N178" s="38">
        <f t="shared" si="18"/>
        <v>-3.1581137177980212</v>
      </c>
    </row>
    <row r="179" spans="3:14" ht="13.5" customHeight="1">
      <c r="D179" s="30"/>
      <c r="F179" s="37" t="s">
        <v>46</v>
      </c>
      <c r="G179" s="13" t="s">
        <v>11</v>
      </c>
      <c r="H179" s="34" t="s">
        <v>12</v>
      </c>
      <c r="I179" s="38">
        <f t="shared" si="18"/>
        <v>0.51377918908332976</v>
      </c>
      <c r="J179" s="38">
        <f t="shared" si="18"/>
        <v>1.218717248369143E-2</v>
      </c>
      <c r="K179" s="38">
        <f t="shared" si="18"/>
        <v>0.24865191295620515</v>
      </c>
      <c r="L179" s="38">
        <f t="shared" si="18"/>
        <v>1.1781249328344463</v>
      </c>
      <c r="M179" s="38">
        <f t="shared" si="18"/>
        <v>0.22187414088528462</v>
      </c>
      <c r="N179" s="38">
        <f t="shared" si="18"/>
        <v>2.1746173482429572</v>
      </c>
    </row>
    <row r="180" spans="3:14" ht="13.5" customHeight="1">
      <c r="D180" s="30"/>
      <c r="F180" s="37" t="s">
        <v>47</v>
      </c>
      <c r="G180" s="13" t="s">
        <v>11</v>
      </c>
      <c r="H180" s="34" t="s">
        <v>12</v>
      </c>
      <c r="I180" s="38">
        <f t="shared" si="18"/>
        <v>-1.302835817807714</v>
      </c>
      <c r="J180" s="38">
        <f t="shared" si="18"/>
        <v>-1.6655968590889239</v>
      </c>
      <c r="K180" s="38">
        <f t="shared" si="18"/>
        <v>-1.6822303882735496</v>
      </c>
      <c r="L180" s="38">
        <f t="shared" si="18"/>
        <v>-1.6213674196920809</v>
      </c>
      <c r="M180" s="38">
        <f t="shared" si="18"/>
        <v>-1.6457842649802161</v>
      </c>
      <c r="N180" s="38">
        <f t="shared" si="18"/>
        <v>-7.917814749842484</v>
      </c>
    </row>
    <row r="181" spans="3:14">
      <c r="D181" s="30"/>
      <c r="F181" s="37" t="s">
        <v>48</v>
      </c>
      <c r="G181" s="13" t="s">
        <v>11</v>
      </c>
      <c r="H181" s="34" t="s">
        <v>12</v>
      </c>
      <c r="I181" s="38">
        <f t="shared" si="18"/>
        <v>0.46482872244802453</v>
      </c>
      <c r="J181" s="38">
        <f t="shared" si="18"/>
        <v>-0.1244830389163194</v>
      </c>
      <c r="K181" s="38">
        <f t="shared" si="18"/>
        <v>-1.1288578296539866</v>
      </c>
      <c r="L181" s="38">
        <f t="shared" si="18"/>
        <v>-1.2390033943199361</v>
      </c>
      <c r="M181" s="38">
        <f t="shared" si="18"/>
        <v>-3.1386343387356042</v>
      </c>
      <c r="N181" s="38">
        <f t="shared" si="18"/>
        <v>-5.166149879177822</v>
      </c>
    </row>
    <row r="182" spans="3:14">
      <c r="D182" s="30"/>
      <c r="F182" s="37" t="s">
        <v>49</v>
      </c>
      <c r="G182" s="13" t="s">
        <v>11</v>
      </c>
      <c r="H182" s="34" t="s">
        <v>12</v>
      </c>
      <c r="I182" s="38">
        <f t="shared" si="18"/>
        <v>1.8933825522031782</v>
      </c>
      <c r="J182" s="38">
        <f t="shared" si="18"/>
        <v>2.1359245901314701</v>
      </c>
      <c r="K182" s="38">
        <f t="shared" si="18"/>
        <v>1.8366074831325365</v>
      </c>
      <c r="L182" s="38">
        <f t="shared" si="18"/>
        <v>1.0211626318107232</v>
      </c>
      <c r="M182" s="38">
        <f t="shared" si="18"/>
        <v>0.25643576877665009</v>
      </c>
      <c r="N182" s="38">
        <f t="shared" si="18"/>
        <v>7.1435130260545598</v>
      </c>
    </row>
    <row r="183" spans="3:14">
      <c r="D183" s="30"/>
      <c r="F183" s="37" t="s">
        <v>50</v>
      </c>
      <c r="G183" s="13" t="s">
        <v>11</v>
      </c>
      <c r="H183" s="34" t="s">
        <v>12</v>
      </c>
      <c r="I183" s="38">
        <f t="shared" si="18"/>
        <v>0.2641651567640062</v>
      </c>
      <c r="J183" s="38">
        <f t="shared" si="18"/>
        <v>-1.0124294310163664</v>
      </c>
      <c r="K183" s="38">
        <f t="shared" si="18"/>
        <v>-0.53893870916851372</v>
      </c>
      <c r="L183" s="38">
        <f t="shared" si="18"/>
        <v>-2.1814186411984484</v>
      </c>
      <c r="M183" s="38">
        <f t="shared" si="18"/>
        <v>-1.4130803862739381</v>
      </c>
      <c r="N183" s="38">
        <f t="shared" si="18"/>
        <v>-4.8817020108932603</v>
      </c>
    </row>
    <row r="184" spans="3:14">
      <c r="D184" s="30"/>
      <c r="F184" s="37" t="s">
        <v>51</v>
      </c>
      <c r="G184" s="13" t="s">
        <v>11</v>
      </c>
      <c r="H184" s="34" t="s">
        <v>12</v>
      </c>
      <c r="I184" s="38">
        <f t="shared" si="18"/>
        <v>-1.5761206410546491</v>
      </c>
      <c r="J184" s="38">
        <f t="shared" si="18"/>
        <v>-1.0574641854000419</v>
      </c>
      <c r="K184" s="38">
        <f t="shared" si="18"/>
        <v>-0.58796662070826189</v>
      </c>
      <c r="L184" s="38">
        <f t="shared" si="18"/>
        <v>0.44588889208771931</v>
      </c>
      <c r="M184" s="38">
        <f t="shared" si="18"/>
        <v>-8.2678209248919554E-2</v>
      </c>
      <c r="N184" s="38">
        <f t="shared" si="18"/>
        <v>-2.8583407643241543</v>
      </c>
    </row>
    <row r="185" spans="3:14">
      <c r="F185" s="37" t="s">
        <v>52</v>
      </c>
      <c r="G185" s="13" t="s">
        <v>11</v>
      </c>
      <c r="H185" s="34" t="s">
        <v>12</v>
      </c>
      <c r="I185" s="38">
        <f t="shared" si="18"/>
        <v>-5.0999195019778835E-2</v>
      </c>
      <c r="J185" s="38">
        <f t="shared" si="18"/>
        <v>-5.5041935899678693E-2</v>
      </c>
      <c r="K185" s="38">
        <f t="shared" si="18"/>
        <v>0.59408014714603374</v>
      </c>
      <c r="L185" s="38">
        <f t="shared" si="18"/>
        <v>-8.1343843280721181E-2</v>
      </c>
      <c r="M185" s="38">
        <f t="shared" si="18"/>
        <v>-5.4329696386281122E-2</v>
      </c>
      <c r="N185" s="38">
        <f t="shared" si="18"/>
        <v>0.35236547655957401</v>
      </c>
    </row>
    <row r="186" spans="3:14">
      <c r="D186" s="30" t="s">
        <v>53</v>
      </c>
      <c r="G186" s="30" t="s">
        <v>11</v>
      </c>
      <c r="H186" s="31" t="s">
        <v>12</v>
      </c>
      <c r="I186" s="32">
        <f t="shared" si="18"/>
        <v>-1.5536965393254292</v>
      </c>
      <c r="J186" s="32">
        <f t="shared" si="18"/>
        <v>-3.1923539283644544</v>
      </c>
      <c r="K186" s="32">
        <f t="shared" si="18"/>
        <v>0.93926213705039174</v>
      </c>
      <c r="L186" s="32">
        <f t="shared" si="18"/>
        <v>-2.9230450676875535</v>
      </c>
      <c r="M186" s="32">
        <f t="shared" si="18"/>
        <v>-7.8331323536780957</v>
      </c>
      <c r="N186" s="32">
        <f t="shared" si="18"/>
        <v>-14.562965752005084</v>
      </c>
    </row>
    <row r="187" spans="3:14" ht="6" customHeight="1">
      <c r="I187" s="20"/>
      <c r="J187" s="20"/>
      <c r="K187" s="20"/>
      <c r="L187" s="20"/>
      <c r="M187" s="20"/>
      <c r="N187" s="20"/>
    </row>
    <row r="188" spans="3:14">
      <c r="F188" s="39" t="s">
        <v>54</v>
      </c>
      <c r="G188" s="30" t="s">
        <v>11</v>
      </c>
      <c r="H188" s="31" t="s">
        <v>12</v>
      </c>
      <c r="I188" s="32">
        <f t="shared" ref="I188:N188" si="19">I56-I122</f>
        <v>-24.263756657917099</v>
      </c>
      <c r="J188" s="32">
        <f t="shared" si="19"/>
        <v>-6.9387716754903579</v>
      </c>
      <c r="K188" s="32">
        <f t="shared" si="19"/>
        <v>3.6051909501213117</v>
      </c>
      <c r="L188" s="32">
        <f t="shared" si="19"/>
        <v>2.3717178033226958</v>
      </c>
      <c r="M188" s="32">
        <f t="shared" si="19"/>
        <v>-7.701322034481052</v>
      </c>
      <c r="N188" s="32">
        <f t="shared" si="19"/>
        <v>-32.926941614444445</v>
      </c>
    </row>
    <row r="189" spans="3:14" ht="13.5" customHeight="1"/>
    <row r="190" spans="3:14" s="26" customFormat="1">
      <c r="C190" s="24" t="s">
        <v>55</v>
      </c>
      <c r="D190" s="24"/>
      <c r="E190" s="25"/>
      <c r="F190" s="25"/>
      <c r="G190" s="25"/>
      <c r="H190" s="25"/>
    </row>
    <row r="191" spans="3:14" ht="6.75" customHeight="1">
      <c r="I191" s="20"/>
      <c r="J191" s="20"/>
      <c r="K191" s="20"/>
      <c r="L191" s="20"/>
      <c r="M191" s="20"/>
    </row>
    <row r="192" spans="3:14">
      <c r="D192" s="9"/>
      <c r="F192" s="40" t="s">
        <v>56</v>
      </c>
      <c r="G192" s="13" t="s">
        <v>11</v>
      </c>
      <c r="H192" s="7" t="s">
        <v>12</v>
      </c>
      <c r="I192" s="38">
        <f t="shared" ref="I192:N199" si="20">I60-I126</f>
        <v>4.2562022727008042E-2</v>
      </c>
      <c r="J192" s="38">
        <f t="shared" si="20"/>
        <v>0.24196310009173594</v>
      </c>
      <c r="K192" s="38">
        <f t="shared" si="20"/>
        <v>-1.1237405568358838E-2</v>
      </c>
      <c r="L192" s="38">
        <f t="shared" si="20"/>
        <v>0.12951357367219263</v>
      </c>
      <c r="M192" s="38">
        <f t="shared" si="20"/>
        <v>-4.4648297952060823E-2</v>
      </c>
      <c r="N192" s="38">
        <f t="shared" si="20"/>
        <v>0.35815299297051695</v>
      </c>
    </row>
    <row r="193" spans="6:14">
      <c r="F193" s="40" t="s">
        <v>57</v>
      </c>
      <c r="G193" s="13" t="s">
        <v>11</v>
      </c>
      <c r="H193" s="7" t="s">
        <v>12</v>
      </c>
      <c r="I193" s="38">
        <f t="shared" si="20"/>
        <v>-3.7165729173536111E-3</v>
      </c>
      <c r="J193" s="38">
        <f t="shared" si="20"/>
        <v>-2.6976506335460115E-2</v>
      </c>
      <c r="K193" s="38">
        <f t="shared" si="20"/>
        <v>6.7773340410288485E-2</v>
      </c>
      <c r="L193" s="38">
        <f t="shared" si="20"/>
        <v>-0.15448042699017184</v>
      </c>
      <c r="M193" s="38">
        <f t="shared" si="20"/>
        <v>-0.1245275156793797</v>
      </c>
      <c r="N193" s="38">
        <f t="shared" si="20"/>
        <v>-0.24192768151207744</v>
      </c>
    </row>
    <row r="194" spans="6:14">
      <c r="F194" s="40" t="s">
        <v>58</v>
      </c>
      <c r="G194" s="13" t="s">
        <v>11</v>
      </c>
      <c r="H194" s="7" t="s">
        <v>12</v>
      </c>
      <c r="I194" s="38">
        <f t="shared" si="20"/>
        <v>-3.7022877563686052E-7</v>
      </c>
      <c r="J194" s="38">
        <f t="shared" si="20"/>
        <v>-1.086405632122478E-9</v>
      </c>
      <c r="K194" s="38">
        <f t="shared" si="20"/>
        <v>1.4916424062624962</v>
      </c>
      <c r="L194" s="38">
        <f t="shared" si="20"/>
        <v>-1.273489719953556</v>
      </c>
      <c r="M194" s="38">
        <f t="shared" si="20"/>
        <v>-0.70044731361428703</v>
      </c>
      <c r="N194" s="38">
        <f t="shared" si="20"/>
        <v>-0.48229499862054581</v>
      </c>
    </row>
    <row r="195" spans="6:14">
      <c r="F195" s="40" t="s">
        <v>59</v>
      </c>
      <c r="G195" s="13" t="s">
        <v>11</v>
      </c>
      <c r="H195" s="7" t="s">
        <v>12</v>
      </c>
      <c r="I195" s="38">
        <f t="shared" si="20"/>
        <v>-2.1027367707571534</v>
      </c>
      <c r="J195" s="38">
        <f t="shared" si="20"/>
        <v>-0.27304598140003389</v>
      </c>
      <c r="K195" s="38">
        <f t="shared" si="20"/>
        <v>0</v>
      </c>
      <c r="L195" s="38">
        <f t="shared" si="20"/>
        <v>2.2999999999999998</v>
      </c>
      <c r="M195" s="38">
        <f t="shared" si="20"/>
        <v>2.2999999999999998</v>
      </c>
      <c r="N195" s="38">
        <f t="shared" si="20"/>
        <v>2.2242172478428133</v>
      </c>
    </row>
    <row r="196" spans="6:14">
      <c r="F196" s="40" t="s">
        <v>60</v>
      </c>
      <c r="G196" s="13" t="s">
        <v>11</v>
      </c>
      <c r="H196" s="7" t="s">
        <v>12</v>
      </c>
      <c r="I196" s="38">
        <f t="shared" si="20"/>
        <v>-1.6704735728012565E-7</v>
      </c>
      <c r="J196" s="38">
        <f t="shared" si="20"/>
        <v>-8.1050544054050988E-10</v>
      </c>
      <c r="K196" s="38">
        <f t="shared" si="20"/>
        <v>-5.95754556798056E-10</v>
      </c>
      <c r="L196" s="38">
        <f t="shared" si="20"/>
        <v>1.1864429438901425E-9</v>
      </c>
      <c r="M196" s="38">
        <f t="shared" si="20"/>
        <v>0</v>
      </c>
      <c r="N196" s="38">
        <f t="shared" si="20"/>
        <v>-1.6726717433357408E-7</v>
      </c>
    </row>
    <row r="197" spans="6:14">
      <c r="F197" s="40" t="s">
        <v>61</v>
      </c>
      <c r="G197" s="13" t="s">
        <v>11</v>
      </c>
      <c r="H197" s="7" t="s">
        <v>12</v>
      </c>
      <c r="I197" s="38">
        <f t="shared" si="20"/>
        <v>5.3438323205097227E-3</v>
      </c>
      <c r="J197" s="38">
        <f t="shared" si="20"/>
        <v>-6.4247496212033184E-11</v>
      </c>
      <c r="K197" s="38">
        <f t="shared" si="20"/>
        <v>1.5687172318923359E-5</v>
      </c>
      <c r="L197" s="38">
        <f t="shared" si="20"/>
        <v>7.6103411218042538E-4</v>
      </c>
      <c r="M197" s="38">
        <f t="shared" si="20"/>
        <v>2.0072409556841642E-2</v>
      </c>
      <c r="N197" s="38">
        <f t="shared" si="20"/>
        <v>2.6192963097605215E-2</v>
      </c>
    </row>
    <row r="198" spans="6:14">
      <c r="F198" s="40" t="s">
        <v>62</v>
      </c>
      <c r="G198" s="13" t="s">
        <v>11</v>
      </c>
      <c r="H198" s="7" t="s">
        <v>12</v>
      </c>
      <c r="I198" s="38">
        <f t="shared" si="20"/>
        <v>0.69719178589867825</v>
      </c>
      <c r="J198" s="38">
        <f t="shared" si="20"/>
        <v>-10.115282542756745</v>
      </c>
      <c r="K198" s="38">
        <f t="shared" si="20"/>
        <v>3.2786139683963356</v>
      </c>
      <c r="L198" s="38">
        <f t="shared" si="20"/>
        <v>2.2182794126570435</v>
      </c>
      <c r="M198" s="38">
        <f t="shared" si="20"/>
        <v>2.4294628596828174</v>
      </c>
      <c r="N198" s="38">
        <f t="shared" si="20"/>
        <v>-1.491734516121852</v>
      </c>
    </row>
    <row r="199" spans="6:14">
      <c r="F199" s="39" t="s">
        <v>63</v>
      </c>
      <c r="G199" s="30" t="s">
        <v>11</v>
      </c>
      <c r="H199" s="31" t="s">
        <v>12</v>
      </c>
      <c r="I199" s="48">
        <f t="shared" si="20"/>
        <v>-1.3613562400044401</v>
      </c>
      <c r="J199" s="48">
        <f t="shared" si="20"/>
        <v>-10.173341932361666</v>
      </c>
      <c r="K199" s="48">
        <f t="shared" si="20"/>
        <v>4.8268079960773207</v>
      </c>
      <c r="L199" s="48">
        <f t="shared" si="20"/>
        <v>3.2205838746841309</v>
      </c>
      <c r="M199" s="48">
        <f t="shared" si="20"/>
        <v>3.8799121419939411</v>
      </c>
      <c r="N199" s="48">
        <f t="shared" si="20"/>
        <v>0.39260584038925117</v>
      </c>
    </row>
    <row r="200" spans="6:14" ht="12.75" customHeight="1">
      <c r="I200" s="20"/>
      <c r="J200" s="20"/>
      <c r="K200" s="20"/>
      <c r="L200" s="20"/>
      <c r="M200" s="20"/>
    </row>
    <row r="201" spans="6:14" ht="12.75" customHeight="1">
      <c r="F201" s="39" t="s">
        <v>64</v>
      </c>
      <c r="G201" s="30" t="s">
        <v>11</v>
      </c>
      <c r="H201" s="31" t="s">
        <v>12</v>
      </c>
      <c r="I201" s="32">
        <f t="shared" ref="I201:N201" si="21">I69-I135</f>
        <v>-25.625112897921554</v>
      </c>
      <c r="J201" s="32">
        <f t="shared" si="21"/>
        <v>-17.112113607851995</v>
      </c>
      <c r="K201" s="32">
        <f t="shared" si="21"/>
        <v>8.4319989461986324</v>
      </c>
      <c r="L201" s="32">
        <f t="shared" si="21"/>
        <v>5.5923016780068338</v>
      </c>
      <c r="M201" s="32">
        <f t="shared" si="21"/>
        <v>-3.8214098924871109</v>
      </c>
      <c r="N201" s="32">
        <f t="shared" si="21"/>
        <v>-32.53433577405508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E1E9-3AD5-44C2-9D6B-737F687A18F0}">
  <sheetPr>
    <tabColor theme="4"/>
    <pageSetUpPr autoPageBreaks="0"/>
  </sheetPr>
  <dimension ref="A1:M30"/>
  <sheetViews>
    <sheetView zoomScale="70" zoomScaleNormal="70" workbookViewId="0">
      <selection activeCell="F162" sqref="F162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3.453125" style="13" bestFit="1" customWidth="1"/>
    <col min="6" max="7" width="31.54296875" style="13" bestFit="1" customWidth="1"/>
    <col min="8" max="8" width="9.54296875" style="13" bestFit="1" customWidth="1"/>
    <col min="9" max="13" width="18.453125" style="20" customWidth="1"/>
    <col min="14" max="31" width="18.453125" style="13" customWidth="1"/>
    <col min="32" max="36" width="14" style="13"/>
    <col min="37" max="54" width="18.453125" style="13" customWidth="1"/>
    <col min="55" max="16384" width="14" style="13"/>
  </cols>
  <sheetData>
    <row r="1" spans="1:13" s="3" customFormat="1" ht="25">
      <c r="A1" s="1" t="s">
        <v>0</v>
      </c>
      <c r="B1" s="2"/>
      <c r="I1" s="49"/>
      <c r="J1" s="49"/>
      <c r="K1" s="50"/>
      <c r="L1" s="49"/>
      <c r="M1" s="49"/>
    </row>
    <row r="2" spans="1:13" s="3" customFormat="1" ht="25">
      <c r="A2" s="4" t="s">
        <v>206</v>
      </c>
      <c r="B2" s="2"/>
      <c r="I2" s="49"/>
      <c r="J2" s="49"/>
      <c r="K2" s="49"/>
      <c r="L2" s="49"/>
      <c r="M2" s="49"/>
    </row>
    <row r="3" spans="1:13" s="3" customFormat="1" ht="25">
      <c r="A3" s="4">
        <v>2026</v>
      </c>
      <c r="B3" s="4"/>
      <c r="C3" s="4"/>
      <c r="D3" s="4"/>
      <c r="I3" s="49"/>
      <c r="J3" s="49"/>
      <c r="K3" s="49"/>
      <c r="L3" s="49"/>
      <c r="M3" s="49"/>
    </row>
    <row r="4" spans="1:13" s="6" customFormat="1" ht="25.5" thickBot="1">
      <c r="A4" s="51" t="s">
        <v>68</v>
      </c>
      <c r="B4" s="5"/>
      <c r="I4" s="52"/>
      <c r="J4" s="52"/>
      <c r="K4" s="52"/>
      <c r="L4" s="52"/>
      <c r="M4" s="52"/>
    </row>
    <row r="5" spans="1:13" s="53" customFormat="1" ht="15.5">
      <c r="B5" s="54"/>
      <c r="C5" s="54"/>
      <c r="D5" s="9"/>
      <c r="E5" s="9"/>
      <c r="F5" s="9"/>
      <c r="G5" s="9"/>
      <c r="I5" s="55" t="s">
        <v>2</v>
      </c>
      <c r="J5" s="56"/>
      <c r="K5" s="56"/>
      <c r="L5" s="56"/>
      <c r="M5" s="57"/>
    </row>
    <row r="6" spans="1:13" s="53" customFormat="1" ht="15.5">
      <c r="B6" s="54"/>
      <c r="C6" s="54"/>
      <c r="D6" s="14" t="s">
        <v>69</v>
      </c>
      <c r="E6" s="14" t="s">
        <v>70</v>
      </c>
      <c r="F6" s="14" t="s">
        <v>71</v>
      </c>
      <c r="G6" s="14" t="s">
        <v>72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61">
        <v>2026</v>
      </c>
    </row>
    <row r="7" spans="1:13" s="53" customFormat="1">
      <c r="A7" s="13"/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</row>
    <row r="8" spans="1:13" s="53" customFormat="1" ht="18">
      <c r="A8" s="62"/>
      <c r="B8" s="63" t="s">
        <v>73</v>
      </c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</row>
    <row r="9" spans="1:13" s="53" customFormat="1">
      <c r="A9" s="65"/>
      <c r="B9" s="65"/>
      <c r="C9" s="65"/>
      <c r="D9" s="65"/>
      <c r="E9" s="65"/>
      <c r="F9" s="65"/>
      <c r="G9" s="65"/>
      <c r="H9" s="66"/>
      <c r="I9" s="67"/>
      <c r="J9" s="67"/>
      <c r="K9" s="44"/>
      <c r="L9" s="68"/>
      <c r="M9" s="68"/>
    </row>
    <row r="10" spans="1:13" s="53" customFormat="1">
      <c r="A10" s="65"/>
      <c r="B10" s="65"/>
      <c r="C10" s="24" t="s">
        <v>74</v>
      </c>
      <c r="D10" s="24"/>
      <c r="E10" s="25"/>
      <c r="F10" s="25"/>
      <c r="G10" s="25"/>
      <c r="H10" s="25"/>
      <c r="I10" s="69"/>
      <c r="J10" s="69"/>
      <c r="K10" s="69"/>
      <c r="L10" s="69"/>
      <c r="M10" s="69"/>
    </row>
    <row r="11" spans="1:13" s="53" customFormat="1">
      <c r="A11" s="65"/>
      <c r="B11" s="65"/>
      <c r="C11" s="65"/>
      <c r="D11" s="65"/>
      <c r="E11" s="65"/>
      <c r="F11" s="65"/>
      <c r="G11" s="65"/>
      <c r="H11" s="66"/>
      <c r="I11" s="67"/>
      <c r="J11" s="67"/>
      <c r="K11" s="44"/>
      <c r="L11" s="68"/>
      <c r="M11" s="68"/>
    </row>
    <row r="12" spans="1:13" s="53" customFormat="1">
      <c r="A12" s="13"/>
      <c r="B12" s="13"/>
      <c r="C12" s="13"/>
      <c r="D12" s="28"/>
      <c r="E12" s="13"/>
      <c r="F12" s="28" t="s">
        <v>75</v>
      </c>
      <c r="G12" s="13" t="s">
        <v>76</v>
      </c>
      <c r="H12" s="53" t="s">
        <v>77</v>
      </c>
      <c r="I12" s="70">
        <v>39424</v>
      </c>
      <c r="J12" s="70">
        <v>34411</v>
      </c>
      <c r="K12" s="70">
        <v>33282</v>
      </c>
      <c r="L12" s="70">
        <v>31451</v>
      </c>
      <c r="M12" s="70">
        <v>32242</v>
      </c>
    </row>
    <row r="13" spans="1:13" s="53" customFormat="1">
      <c r="A13" s="13"/>
      <c r="B13" s="13"/>
      <c r="C13" s="13"/>
      <c r="D13" s="28"/>
      <c r="E13" s="13"/>
      <c r="F13" s="28" t="s">
        <v>78</v>
      </c>
      <c r="G13" s="13" t="s">
        <v>76</v>
      </c>
      <c r="H13" s="53" t="s">
        <v>77</v>
      </c>
      <c r="I13" s="70">
        <v>71</v>
      </c>
      <c r="J13" s="70">
        <v>82</v>
      </c>
      <c r="K13" s="70">
        <v>61</v>
      </c>
      <c r="L13" s="70">
        <v>47</v>
      </c>
      <c r="M13" s="70">
        <v>42</v>
      </c>
    </row>
    <row r="14" spans="1:13" s="53" customFormat="1">
      <c r="A14" s="13"/>
      <c r="B14" s="13"/>
      <c r="C14" s="13"/>
      <c r="D14" s="28"/>
      <c r="E14" s="13"/>
      <c r="F14" s="28" t="s">
        <v>79</v>
      </c>
      <c r="G14" s="13" t="s">
        <v>76</v>
      </c>
      <c r="H14" s="53" t="s">
        <v>77</v>
      </c>
      <c r="I14" s="70">
        <v>4884</v>
      </c>
      <c r="J14" s="70">
        <v>5164</v>
      </c>
      <c r="K14" s="70">
        <v>5140</v>
      </c>
      <c r="L14" s="70">
        <v>5281</v>
      </c>
      <c r="M14" s="70">
        <v>5725</v>
      </c>
    </row>
    <row r="15" spans="1:13" s="53" customFormat="1">
      <c r="A15" s="13"/>
      <c r="B15" s="13"/>
      <c r="C15" s="13"/>
      <c r="D15" s="28"/>
      <c r="E15" s="13"/>
      <c r="F15" s="28" t="s">
        <v>80</v>
      </c>
      <c r="G15" s="13" t="s">
        <v>76</v>
      </c>
      <c r="H15" s="53" t="s">
        <v>77</v>
      </c>
      <c r="I15" s="47">
        <f>SUM(I12:I14)</f>
        <v>44379</v>
      </c>
      <c r="J15" s="47">
        <f t="shared" ref="J15:M15" si="0">SUM(J12:J14)</f>
        <v>39657</v>
      </c>
      <c r="K15" s="47">
        <f t="shared" si="0"/>
        <v>38483</v>
      </c>
      <c r="L15" s="47">
        <f t="shared" si="0"/>
        <v>36779</v>
      </c>
      <c r="M15" s="47">
        <f t="shared" si="0"/>
        <v>38009</v>
      </c>
    </row>
    <row r="17" spans="2:13" s="53" customFormat="1">
      <c r="B17" s="65"/>
      <c r="C17" s="24" t="s">
        <v>81</v>
      </c>
      <c r="D17" s="24"/>
      <c r="E17" s="25"/>
      <c r="F17" s="25"/>
      <c r="G17" s="25"/>
      <c r="H17" s="25"/>
      <c r="I17" s="69"/>
      <c r="J17" s="69"/>
      <c r="K17" s="69"/>
      <c r="L17" s="69"/>
      <c r="M17" s="69"/>
    </row>
    <row r="18" spans="2:13" s="53" customFormat="1">
      <c r="B18" s="65"/>
      <c r="C18" s="65"/>
      <c r="D18" s="65"/>
      <c r="E18" s="65"/>
      <c r="F18" s="65"/>
      <c r="G18" s="65"/>
      <c r="H18" s="66"/>
      <c r="I18" s="67"/>
      <c r="J18" s="67"/>
      <c r="K18" s="44"/>
      <c r="L18" s="68"/>
      <c r="M18" s="68"/>
    </row>
    <row r="19" spans="2:13" s="53" customFormat="1">
      <c r="B19" s="13"/>
      <c r="C19" s="13"/>
      <c r="D19" s="28"/>
      <c r="E19" s="13"/>
      <c r="F19" s="28" t="s">
        <v>75</v>
      </c>
      <c r="G19" s="13" t="s">
        <v>76</v>
      </c>
      <c r="H19" s="53" t="s">
        <v>82</v>
      </c>
      <c r="I19" s="71">
        <v>9861518.4851252977</v>
      </c>
      <c r="J19" s="71">
        <v>11463784.999986285</v>
      </c>
      <c r="K19" s="71">
        <v>14230942.640000001</v>
      </c>
      <c r="L19" s="71">
        <v>11018667.369999999</v>
      </c>
      <c r="M19" s="71">
        <v>12355631.439999999</v>
      </c>
    </row>
    <row r="20" spans="2:13" s="53" customFormat="1">
      <c r="B20" s="13"/>
      <c r="C20" s="13"/>
      <c r="D20" s="28"/>
      <c r="E20" s="13"/>
      <c r="F20" s="28" t="s">
        <v>78</v>
      </c>
      <c r="G20" s="13" t="s">
        <v>76</v>
      </c>
      <c r="H20" s="53" t="s">
        <v>82</v>
      </c>
      <c r="I20" s="71">
        <v>1410537.9999999881</v>
      </c>
      <c r="J20" s="71">
        <v>462117.0100001758</v>
      </c>
      <c r="K20" s="71">
        <v>370009</v>
      </c>
      <c r="L20" s="71">
        <v>450217</v>
      </c>
      <c r="M20" s="71">
        <v>289767.04000000004</v>
      </c>
    </row>
    <row r="21" spans="2:13" s="53" customFormat="1">
      <c r="B21" s="13"/>
      <c r="C21" s="13"/>
      <c r="D21" s="28"/>
      <c r="E21" s="13"/>
      <c r="F21" s="28" t="s">
        <v>79</v>
      </c>
      <c r="G21" s="13" t="s">
        <v>76</v>
      </c>
      <c r="H21" s="53" t="s">
        <v>82</v>
      </c>
      <c r="I21" s="71">
        <v>2297549.4666666994</v>
      </c>
      <c r="J21" s="71">
        <v>2475457.27</v>
      </c>
      <c r="K21" s="71">
        <v>2425341</v>
      </c>
      <c r="L21" s="71">
        <v>1810508.51</v>
      </c>
      <c r="M21" s="71">
        <v>1704694.4400000002</v>
      </c>
    </row>
    <row r="22" spans="2:13" s="53" customFormat="1">
      <c r="B22" s="13"/>
      <c r="C22" s="13"/>
      <c r="D22" s="28"/>
      <c r="E22" s="13"/>
      <c r="F22" s="28" t="s">
        <v>80</v>
      </c>
      <c r="G22" s="13" t="s">
        <v>76</v>
      </c>
      <c r="H22" s="53" t="s">
        <v>82</v>
      </c>
      <c r="I22" s="47">
        <f>SUM(I19:I21)</f>
        <v>13569605.951791987</v>
      </c>
      <c r="J22" s="47">
        <f t="shared" ref="J22:M22" si="1">SUM(J19:J21)</f>
        <v>14401359.27998646</v>
      </c>
      <c r="K22" s="47">
        <f t="shared" si="1"/>
        <v>17026292.640000001</v>
      </c>
      <c r="L22" s="47">
        <f t="shared" si="1"/>
        <v>13279392.879999999</v>
      </c>
      <c r="M22" s="47">
        <f t="shared" si="1"/>
        <v>14350092.92</v>
      </c>
    </row>
    <row r="23" spans="2:13" s="53" customFormat="1">
      <c r="B23" s="30"/>
      <c r="C23" s="30"/>
      <c r="D23" s="72"/>
      <c r="E23" s="72"/>
      <c r="F23" s="72"/>
      <c r="G23" s="72"/>
      <c r="H23" s="72"/>
      <c r="I23" s="67"/>
      <c r="J23" s="67"/>
      <c r="K23" s="44"/>
      <c r="L23" s="68"/>
      <c r="M23" s="68"/>
    </row>
    <row r="24" spans="2:13" s="53" customFormat="1">
      <c r="B24" s="65"/>
      <c r="C24" s="24" t="s">
        <v>83</v>
      </c>
      <c r="D24" s="24"/>
      <c r="E24" s="25"/>
      <c r="F24" s="25"/>
      <c r="G24" s="25"/>
      <c r="H24" s="25"/>
      <c r="I24" s="69"/>
      <c r="J24" s="69"/>
      <c r="K24" s="69"/>
      <c r="L24" s="69"/>
      <c r="M24" s="69"/>
    </row>
    <row r="25" spans="2:13" s="53" customFormat="1">
      <c r="B25" s="65"/>
      <c r="C25" s="65"/>
      <c r="D25" s="65"/>
      <c r="E25" s="65"/>
      <c r="F25" s="65"/>
      <c r="G25" s="65"/>
      <c r="H25" s="66"/>
      <c r="I25" s="67"/>
      <c r="J25" s="67"/>
      <c r="K25" s="44"/>
      <c r="L25" s="68"/>
      <c r="M25" s="68"/>
    </row>
    <row r="26" spans="2:13" s="53" customFormat="1">
      <c r="B26" s="13"/>
      <c r="C26" s="13"/>
      <c r="D26" s="28"/>
      <c r="E26" s="13"/>
      <c r="F26" s="28" t="s">
        <v>75</v>
      </c>
      <c r="G26" s="13" t="s">
        <v>76</v>
      </c>
      <c r="H26" s="53" t="s">
        <v>82</v>
      </c>
      <c r="I26" s="73">
        <f t="shared" ref="I26:M28" si="2">IFERROR(I19/I12,0)</f>
        <v>250.13997780857594</v>
      </c>
      <c r="J26" s="73">
        <f t="shared" si="2"/>
        <v>333.1430356568041</v>
      </c>
      <c r="K26" s="73">
        <f t="shared" si="2"/>
        <v>427.5867628147347</v>
      </c>
      <c r="L26" s="73">
        <f t="shared" si="2"/>
        <v>350.34394359479825</v>
      </c>
      <c r="M26" s="73">
        <f t="shared" si="2"/>
        <v>383.21541591712673</v>
      </c>
    </row>
    <row r="27" spans="2:13" s="53" customFormat="1">
      <c r="B27" s="13"/>
      <c r="C27" s="13"/>
      <c r="D27" s="28"/>
      <c r="E27" s="13"/>
      <c r="F27" s="28" t="s">
        <v>78</v>
      </c>
      <c r="G27" s="13" t="s">
        <v>76</v>
      </c>
      <c r="H27" s="53" t="s">
        <v>82</v>
      </c>
      <c r="I27" s="73">
        <f t="shared" si="2"/>
        <v>19866.73239436603</v>
      </c>
      <c r="J27" s="73">
        <f t="shared" si="2"/>
        <v>5635.5732926850706</v>
      </c>
      <c r="K27" s="73">
        <f t="shared" si="2"/>
        <v>6065.7213114754095</v>
      </c>
      <c r="L27" s="73">
        <f t="shared" si="2"/>
        <v>9579.0851063829796</v>
      </c>
      <c r="M27" s="73">
        <f t="shared" si="2"/>
        <v>6899.2152380952393</v>
      </c>
    </row>
    <row r="28" spans="2:13" s="53" customFormat="1">
      <c r="B28" s="13"/>
      <c r="C28" s="13"/>
      <c r="D28" s="28"/>
      <c r="E28" s="13"/>
      <c r="F28" s="28" t="s">
        <v>79</v>
      </c>
      <c r="G28" s="13" t="s">
        <v>76</v>
      </c>
      <c r="H28" s="53" t="s">
        <v>82</v>
      </c>
      <c r="I28" s="73">
        <f t="shared" si="2"/>
        <v>470.4237237237304</v>
      </c>
      <c r="J28" s="73">
        <f t="shared" si="2"/>
        <v>479.36817776917121</v>
      </c>
      <c r="K28" s="73">
        <f t="shared" si="2"/>
        <v>471.85622568093385</v>
      </c>
      <c r="L28" s="73">
        <f t="shared" si="2"/>
        <v>342.83440825601213</v>
      </c>
      <c r="M28" s="73">
        <f t="shared" si="2"/>
        <v>297.76322096069873</v>
      </c>
    </row>
    <row r="29" spans="2:13" s="53" customFormat="1">
      <c r="B29" s="13"/>
      <c r="C29" s="13"/>
      <c r="D29" s="28"/>
      <c r="E29" s="13"/>
      <c r="F29" s="28"/>
      <c r="G29" s="13"/>
      <c r="H29" s="74"/>
      <c r="I29" s="75"/>
      <c r="J29" s="75"/>
      <c r="K29" s="75"/>
      <c r="L29" s="75"/>
      <c r="M29" s="75"/>
    </row>
    <row r="30" spans="2:13" s="53" customFormat="1" ht="18">
      <c r="B30" s="63" t="s">
        <v>84</v>
      </c>
      <c r="C30" s="62"/>
      <c r="D30" s="62"/>
      <c r="E30" s="62"/>
      <c r="F30" s="62"/>
      <c r="G30" s="62"/>
      <c r="H30" s="62"/>
      <c r="I30" s="64"/>
      <c r="J30" s="64"/>
      <c r="K30" s="64"/>
      <c r="L30" s="64"/>
      <c r="M30" s="64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7DF0-ABCC-43AF-80EE-4533A97EE161}">
  <sheetPr>
    <tabColor theme="4"/>
    <pageSetUpPr autoPageBreaks="0"/>
  </sheetPr>
  <dimension ref="A1:N71"/>
  <sheetViews>
    <sheetView zoomScale="70" zoomScaleNormal="70" workbookViewId="0">
      <pane xSplit="5" ySplit="8" topLeftCell="F9" activePane="bottomRight" state="frozen"/>
      <selection activeCell="F162" sqref="F162"/>
      <selection pane="topRight" activeCell="F162" sqref="F162"/>
      <selection pane="bottomLeft" activeCell="F162" sqref="F162"/>
      <selection pane="bottomRight" activeCell="G17" sqref="G17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4.54296875" style="13" bestFit="1" customWidth="1"/>
    <col min="6" max="6" width="41.54296875" style="13" bestFit="1" customWidth="1"/>
    <col min="7" max="7" width="51.54296875" style="13" bestFit="1" customWidth="1"/>
    <col min="8" max="8" width="13.453125" style="13" customWidth="1"/>
    <col min="9" max="14" width="13.54296875" style="13" customWidth="1"/>
    <col min="15" max="31" width="18.453125" style="13" customWidth="1"/>
    <col min="32" max="16384" width="14" style="13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206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86</v>
      </c>
      <c r="B4" s="5"/>
    </row>
    <row r="5" spans="1:14" ht="16" thickBot="1">
      <c r="A5" s="53"/>
      <c r="B5" s="54"/>
      <c r="C5" s="54"/>
      <c r="D5" s="9"/>
      <c r="E5" s="9"/>
      <c r="F5" s="9"/>
      <c r="G5" s="75"/>
      <c r="H5" s="53"/>
      <c r="I5" s="76" t="s">
        <v>2</v>
      </c>
      <c r="J5" s="77"/>
      <c r="K5" s="77"/>
      <c r="L5" s="77"/>
      <c r="M5" s="78"/>
      <c r="N5" s="79"/>
    </row>
    <row r="6" spans="1:14" ht="16" thickBot="1">
      <c r="A6" s="53"/>
      <c r="B6" s="54"/>
      <c r="C6" s="54"/>
      <c r="D6" s="14" t="s">
        <v>69</v>
      </c>
      <c r="E6" s="14" t="s">
        <v>70</v>
      </c>
      <c r="F6" s="14" t="s">
        <v>87</v>
      </c>
      <c r="G6" s="80" t="s">
        <v>88</v>
      </c>
      <c r="H6" s="58" t="s">
        <v>5</v>
      </c>
      <c r="I6" s="59">
        <v>2022</v>
      </c>
      <c r="J6" s="60">
        <v>2023</v>
      </c>
      <c r="K6" s="60">
        <v>2024</v>
      </c>
      <c r="L6" s="60">
        <v>2025</v>
      </c>
      <c r="M6" s="81">
        <v>2026</v>
      </c>
      <c r="N6" s="82" t="s">
        <v>6</v>
      </c>
    </row>
    <row r="8" spans="1:14" s="62" customFormat="1" ht="18">
      <c r="B8" s="63" t="s">
        <v>89</v>
      </c>
    </row>
    <row r="9" spans="1:14" s="65" customFormat="1">
      <c r="G9" s="53"/>
      <c r="H9" s="66"/>
      <c r="K9" s="83"/>
      <c r="L9" s="68"/>
      <c r="M9" s="66"/>
      <c r="N9" s="66"/>
    </row>
    <row r="10" spans="1:14" s="62" customFormat="1" ht="18">
      <c r="B10" s="63" t="s">
        <v>90</v>
      </c>
    </row>
    <row r="11" spans="1:14" s="65" customFormat="1">
      <c r="G11" s="53"/>
      <c r="H11" s="66"/>
      <c r="K11" s="83"/>
      <c r="L11" s="68"/>
      <c r="M11" s="66"/>
      <c r="N11" s="66"/>
    </row>
    <row r="12" spans="1:14">
      <c r="D12" s="28"/>
      <c r="F12" s="28" t="s">
        <v>91</v>
      </c>
      <c r="G12" s="53"/>
      <c r="H12" s="53" t="s">
        <v>92</v>
      </c>
      <c r="I12" s="84">
        <v>2914</v>
      </c>
      <c r="J12" s="84">
        <v>3008</v>
      </c>
      <c r="K12" s="84">
        <v>2873</v>
      </c>
      <c r="L12" s="84">
        <v>3400</v>
      </c>
      <c r="M12" s="84">
        <v>3662</v>
      </c>
      <c r="N12" s="84">
        <f>SUM(I12:M12)</f>
        <v>15857</v>
      </c>
    </row>
    <row r="13" spans="1:14">
      <c r="D13" s="28"/>
      <c r="F13" s="28" t="s">
        <v>93</v>
      </c>
      <c r="G13" s="53"/>
      <c r="H13" s="53" t="s">
        <v>92</v>
      </c>
      <c r="I13" s="84">
        <v>6495</v>
      </c>
      <c r="J13" s="84">
        <v>6471</v>
      </c>
      <c r="K13" s="84">
        <v>6295</v>
      </c>
      <c r="L13" s="84">
        <v>5428</v>
      </c>
      <c r="M13" s="84">
        <v>5771</v>
      </c>
      <c r="N13" s="84">
        <f>SUM(I13:M13)</f>
        <v>30460</v>
      </c>
    </row>
    <row r="14" spans="1:14">
      <c r="D14" s="28"/>
      <c r="F14" s="28" t="s">
        <v>94</v>
      </c>
      <c r="G14" s="53"/>
      <c r="H14" s="53" t="s">
        <v>92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f>SUM(I14:M14)</f>
        <v>0</v>
      </c>
    </row>
    <row r="17" spans="2:14" s="62" customFormat="1" ht="18">
      <c r="B17" s="63" t="s">
        <v>95</v>
      </c>
    </row>
    <row r="18" spans="2:14" s="65" customFormat="1" ht="13.5" customHeight="1">
      <c r="G18" s="53"/>
      <c r="H18" s="66"/>
      <c r="N18" s="66"/>
    </row>
    <row r="19" spans="2:14" s="25" customFormat="1">
      <c r="B19" s="65"/>
      <c r="C19" s="24" t="s">
        <v>26</v>
      </c>
      <c r="D19" s="24"/>
    </row>
    <row r="20" spans="2:14" s="30" customFormat="1" ht="14.25" customHeight="1">
      <c r="D20" s="72"/>
      <c r="E20" s="72"/>
      <c r="G20" s="85"/>
      <c r="H20" s="72"/>
      <c r="I20" s="65"/>
      <c r="J20" s="65"/>
      <c r="K20" s="65"/>
      <c r="L20" s="65"/>
      <c r="M20" s="65"/>
      <c r="N20" s="66"/>
    </row>
    <row r="21" spans="2:14" s="30" customFormat="1" ht="14.25" customHeight="1">
      <c r="D21" s="72"/>
      <c r="E21" s="72"/>
      <c r="F21" s="13" t="s">
        <v>96</v>
      </c>
      <c r="G21" s="85"/>
      <c r="H21" s="7" t="s">
        <v>97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f>SUM(I21:M21)</f>
        <v>0</v>
      </c>
    </row>
    <row r="22" spans="2:14" s="30" customFormat="1" ht="14.25" customHeight="1">
      <c r="D22" s="72"/>
      <c r="E22" s="72"/>
      <c r="F22" s="13" t="s">
        <v>98</v>
      </c>
      <c r="G22" s="85"/>
      <c r="H22" s="7" t="s">
        <v>97</v>
      </c>
      <c r="I22" s="124">
        <v>2.6819999999999999</v>
      </c>
      <c r="J22" s="124">
        <v>0.90225</v>
      </c>
      <c r="K22" s="124">
        <v>1.8055000000000001</v>
      </c>
      <c r="L22" s="124">
        <v>0.57964000000000004</v>
      </c>
      <c r="M22" s="124">
        <v>0.28006999999999999</v>
      </c>
      <c r="N22" s="124">
        <f>SUM(I22:M22)</f>
        <v>6.2494600000000009</v>
      </c>
    </row>
    <row r="23" spans="2:14" s="30" customFormat="1" ht="14.25" customHeight="1">
      <c r="D23" s="72"/>
      <c r="E23" s="72"/>
      <c r="F23" s="13" t="s">
        <v>99</v>
      </c>
      <c r="G23" s="85"/>
      <c r="H23" s="7" t="s">
        <v>97</v>
      </c>
      <c r="I23" s="124">
        <v>0</v>
      </c>
      <c r="J23" s="124">
        <v>0</v>
      </c>
      <c r="K23" s="124">
        <v>0</v>
      </c>
      <c r="L23" s="124">
        <v>0</v>
      </c>
      <c r="M23" s="124">
        <v>4.13E-3</v>
      </c>
      <c r="N23" s="124">
        <f>SUM(I23:M23)</f>
        <v>4.13E-3</v>
      </c>
    </row>
    <row r="24" spans="2:14" s="30" customFormat="1" ht="14.25" customHeight="1">
      <c r="D24" s="72"/>
      <c r="E24" s="72"/>
      <c r="F24" s="13" t="s">
        <v>100</v>
      </c>
      <c r="G24" s="85"/>
      <c r="H24" s="7" t="s">
        <v>97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4">
        <f>SUM(I24:M24)</f>
        <v>0</v>
      </c>
    </row>
    <row r="25" spans="2:14" s="30" customFormat="1" ht="14.25" customHeight="1">
      <c r="D25" s="72"/>
      <c r="E25" s="72"/>
      <c r="F25" s="13" t="s">
        <v>101</v>
      </c>
      <c r="G25" s="85"/>
      <c r="H25" s="7" t="s">
        <v>97</v>
      </c>
      <c r="I25" s="124">
        <v>0</v>
      </c>
      <c r="J25" s="124">
        <v>0</v>
      </c>
      <c r="K25" s="124">
        <v>0</v>
      </c>
      <c r="L25" s="124">
        <v>0</v>
      </c>
      <c r="M25" s="124">
        <v>5.0000000000000001E-4</v>
      </c>
      <c r="N25" s="124">
        <f>SUM(I25:M25)</f>
        <v>5.0000000000000001E-4</v>
      </c>
    </row>
    <row r="26" spans="2:14" s="30" customFormat="1" ht="14.25" customHeight="1">
      <c r="D26" s="72"/>
      <c r="E26" s="72"/>
      <c r="G26" s="85"/>
      <c r="H26" s="72"/>
      <c r="I26" s="65"/>
      <c r="J26" s="65"/>
      <c r="K26" s="65"/>
      <c r="L26" s="65"/>
      <c r="M26" s="65"/>
      <c r="N26" s="66"/>
    </row>
    <row r="27" spans="2:14" s="25" customFormat="1">
      <c r="B27" s="65"/>
      <c r="C27" s="24" t="s">
        <v>102</v>
      </c>
      <c r="D27" s="24"/>
    </row>
    <row r="28" spans="2:14" s="65" customFormat="1">
      <c r="G28" s="53"/>
      <c r="H28" s="66"/>
      <c r="N28" s="66"/>
    </row>
    <row r="29" spans="2:14">
      <c r="D29" s="28"/>
      <c r="F29" s="13" t="s">
        <v>103</v>
      </c>
      <c r="G29" s="53"/>
      <c r="H29" s="53" t="s">
        <v>104</v>
      </c>
      <c r="I29" s="86">
        <v>1.6144000000000001</v>
      </c>
      <c r="J29" s="86">
        <v>6.2774000000000001</v>
      </c>
      <c r="K29" s="86">
        <v>6.7498000000000005</v>
      </c>
      <c r="L29" s="86">
        <v>4.3950299999999993</v>
      </c>
      <c r="M29" s="86">
        <v>1.4686999999999999</v>
      </c>
      <c r="N29" s="86">
        <f>SUM(I29:M29)</f>
        <v>20.505329999999997</v>
      </c>
    </row>
    <row r="30" spans="2:14">
      <c r="D30" s="28"/>
      <c r="F30" s="13" t="s">
        <v>105</v>
      </c>
      <c r="G30" s="53"/>
      <c r="H30" s="53" t="s">
        <v>106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f>SUM(I30:M30)</f>
        <v>0</v>
      </c>
    </row>
    <row r="31" spans="2:14" s="28" customFormat="1">
      <c r="B31" s="13"/>
      <c r="C31" s="13"/>
      <c r="E31" s="13"/>
      <c r="I31" s="87"/>
      <c r="J31" s="87"/>
      <c r="K31" s="87"/>
      <c r="L31" s="87"/>
      <c r="M31" s="87"/>
      <c r="N31" s="87"/>
    </row>
    <row r="32" spans="2:14">
      <c r="B32" s="88"/>
      <c r="C32" s="24" t="s">
        <v>30</v>
      </c>
      <c r="D32" s="24"/>
      <c r="E32" s="25"/>
      <c r="F32" s="25"/>
      <c r="G32" s="25"/>
      <c r="H32" s="25"/>
      <c r="I32" s="89"/>
      <c r="J32" s="89"/>
      <c r="K32" s="89"/>
      <c r="L32" s="89"/>
      <c r="M32" s="89"/>
      <c r="N32" s="89"/>
    </row>
    <row r="33" spans="3:14">
      <c r="I33" s="90"/>
      <c r="J33" s="90"/>
      <c r="K33" s="90"/>
      <c r="L33" s="90"/>
      <c r="M33" s="90"/>
      <c r="N33" s="90"/>
    </row>
    <row r="34" spans="3:14">
      <c r="C34" s="88"/>
      <c r="D34" s="88"/>
      <c r="E34" s="88" t="s">
        <v>107</v>
      </c>
      <c r="F34" s="91" t="s">
        <v>108</v>
      </c>
      <c r="G34" s="92"/>
      <c r="H34" s="92" t="s">
        <v>92</v>
      </c>
      <c r="I34" s="93">
        <v>114</v>
      </c>
      <c r="J34" s="93">
        <v>98</v>
      </c>
      <c r="K34" s="93">
        <v>67</v>
      </c>
      <c r="L34" s="93">
        <v>65</v>
      </c>
      <c r="M34" s="93">
        <v>10</v>
      </c>
      <c r="N34" s="93">
        <f>SUM(I34:M34)</f>
        <v>354</v>
      </c>
    </row>
    <row r="35" spans="3:14">
      <c r="C35" s="88"/>
      <c r="D35" s="88"/>
      <c r="E35" s="88" t="s">
        <v>107</v>
      </c>
      <c r="F35" s="91" t="s">
        <v>109</v>
      </c>
      <c r="G35" s="92"/>
      <c r="H35" s="92" t="s">
        <v>92</v>
      </c>
      <c r="I35" s="93">
        <v>3</v>
      </c>
      <c r="J35" s="93">
        <v>3</v>
      </c>
      <c r="K35" s="93">
        <v>11</v>
      </c>
      <c r="L35" s="93">
        <v>22</v>
      </c>
      <c r="M35" s="93">
        <v>20</v>
      </c>
      <c r="N35" s="93">
        <f>SUM(I35:M35)</f>
        <v>59</v>
      </c>
    </row>
    <row r="36" spans="3:14">
      <c r="C36" s="88"/>
      <c r="D36" s="88"/>
      <c r="E36" s="88" t="s">
        <v>107</v>
      </c>
      <c r="F36" s="91" t="s">
        <v>110</v>
      </c>
      <c r="G36" s="92"/>
      <c r="H36" s="92" t="s">
        <v>92</v>
      </c>
      <c r="I36" s="93">
        <v>1</v>
      </c>
      <c r="J36" s="93">
        <v>2</v>
      </c>
      <c r="K36" s="93">
        <v>1</v>
      </c>
      <c r="L36" s="93">
        <v>0</v>
      </c>
      <c r="M36" s="93">
        <v>0</v>
      </c>
      <c r="N36" s="93">
        <f>SUM(I36:M36)</f>
        <v>4</v>
      </c>
    </row>
    <row r="37" spans="3:14">
      <c r="C37" s="88"/>
      <c r="D37" s="88"/>
      <c r="E37" s="88" t="s">
        <v>107</v>
      </c>
      <c r="F37" s="91" t="s">
        <v>111</v>
      </c>
      <c r="G37" s="92"/>
      <c r="H37" s="92" t="s">
        <v>92</v>
      </c>
      <c r="I37" s="93">
        <v>1</v>
      </c>
      <c r="J37" s="93">
        <v>1</v>
      </c>
      <c r="K37" s="93">
        <v>5</v>
      </c>
      <c r="L37" s="93">
        <v>1</v>
      </c>
      <c r="M37" s="93">
        <v>1</v>
      </c>
      <c r="N37" s="93">
        <f>SUM(I37:M37)</f>
        <v>9</v>
      </c>
    </row>
    <row r="38" spans="3:14">
      <c r="C38" s="88"/>
      <c r="D38" s="88"/>
      <c r="E38" s="88" t="s">
        <v>112</v>
      </c>
      <c r="F38" s="34" t="s">
        <v>110</v>
      </c>
      <c r="G38" s="92"/>
      <c r="H38" s="92" t="s">
        <v>92</v>
      </c>
      <c r="I38" s="93">
        <v>0</v>
      </c>
      <c r="J38" s="93">
        <v>1</v>
      </c>
      <c r="K38" s="93">
        <v>0</v>
      </c>
      <c r="L38" s="93">
        <v>0</v>
      </c>
      <c r="M38" s="93">
        <v>0</v>
      </c>
      <c r="N38" s="93">
        <f>SUM(I38:M38)</f>
        <v>1</v>
      </c>
    </row>
    <row r="39" spans="3:14">
      <c r="D39" s="28"/>
      <c r="F39" s="28"/>
      <c r="G39" s="28"/>
      <c r="H39" s="28"/>
      <c r="I39" s="87"/>
      <c r="J39" s="87"/>
      <c r="K39" s="87"/>
      <c r="L39" s="87"/>
      <c r="M39" s="87"/>
      <c r="N39" s="87"/>
    </row>
    <row r="40" spans="3:14" s="25" customFormat="1">
      <c r="C40" s="24" t="s">
        <v>113</v>
      </c>
      <c r="D40" s="24"/>
      <c r="I40" s="89"/>
      <c r="J40" s="89"/>
      <c r="K40" s="89"/>
      <c r="L40" s="89"/>
      <c r="M40" s="89"/>
      <c r="N40" s="89"/>
    </row>
    <row r="41" spans="3:14" s="30" customFormat="1" ht="14.25" customHeight="1">
      <c r="C41" s="94"/>
      <c r="D41" s="72"/>
      <c r="E41" s="72"/>
      <c r="F41" s="72"/>
      <c r="G41" s="85"/>
      <c r="H41" s="72"/>
      <c r="I41" s="95"/>
      <c r="J41" s="95"/>
      <c r="K41" s="95"/>
      <c r="L41" s="96"/>
      <c r="M41" s="96"/>
      <c r="N41" s="97"/>
    </row>
    <row r="42" spans="3:14" s="30" customFormat="1" ht="14.25" customHeight="1">
      <c r="D42" s="72"/>
      <c r="E42" s="72"/>
      <c r="F42" s="13" t="s">
        <v>114</v>
      </c>
      <c r="G42" s="85"/>
      <c r="H42" s="53" t="s">
        <v>92</v>
      </c>
      <c r="I42" s="84">
        <v>693</v>
      </c>
      <c r="J42" s="84">
        <v>610</v>
      </c>
      <c r="K42" s="84">
        <v>452</v>
      </c>
      <c r="L42" s="84">
        <v>323</v>
      </c>
      <c r="M42" s="84">
        <v>240</v>
      </c>
      <c r="N42" s="84">
        <f t="shared" ref="N42:N47" si="0">SUM(I42:M42)</f>
        <v>2318</v>
      </c>
    </row>
    <row r="43" spans="3:14" s="30" customFormat="1" ht="13.5" customHeight="1">
      <c r="D43" s="72"/>
      <c r="E43" s="72"/>
      <c r="F43" s="13" t="s">
        <v>115</v>
      </c>
      <c r="G43" s="85"/>
      <c r="H43" s="53" t="s">
        <v>92</v>
      </c>
      <c r="I43" s="84">
        <v>1344</v>
      </c>
      <c r="J43" s="84">
        <v>828</v>
      </c>
      <c r="K43" s="84">
        <v>876</v>
      </c>
      <c r="L43" s="84">
        <v>751</v>
      </c>
      <c r="M43" s="84">
        <v>782</v>
      </c>
      <c r="N43" s="84">
        <f t="shared" si="0"/>
        <v>4581</v>
      </c>
    </row>
    <row r="44" spans="3:14" s="30" customFormat="1" ht="13.5" customHeight="1">
      <c r="D44" s="72"/>
      <c r="E44" s="72"/>
      <c r="F44" s="13" t="s">
        <v>116</v>
      </c>
      <c r="G44" s="85"/>
      <c r="H44" s="53" t="s">
        <v>92</v>
      </c>
      <c r="I44" s="84">
        <v>160</v>
      </c>
      <c r="J44" s="84">
        <v>123</v>
      </c>
      <c r="K44" s="84">
        <v>126</v>
      </c>
      <c r="L44" s="84">
        <v>96</v>
      </c>
      <c r="M44" s="84">
        <v>121</v>
      </c>
      <c r="N44" s="84">
        <f t="shared" si="0"/>
        <v>626</v>
      </c>
    </row>
    <row r="45" spans="3:14" s="30" customFormat="1" ht="14.25" customHeight="1">
      <c r="D45" s="72"/>
      <c r="E45" s="72"/>
      <c r="F45" s="13" t="s">
        <v>117</v>
      </c>
      <c r="G45" s="85"/>
      <c r="H45" s="53" t="s">
        <v>92</v>
      </c>
      <c r="I45" s="84">
        <v>748</v>
      </c>
      <c r="J45" s="84">
        <v>416</v>
      </c>
      <c r="K45" s="84">
        <v>11</v>
      </c>
      <c r="L45" s="84">
        <v>20</v>
      </c>
      <c r="M45" s="84">
        <v>7</v>
      </c>
      <c r="N45" s="84">
        <f t="shared" si="0"/>
        <v>1202</v>
      </c>
    </row>
    <row r="46" spans="3:14" s="30" customFormat="1" ht="14.25" customHeight="1">
      <c r="D46" s="72"/>
      <c r="E46" s="72"/>
      <c r="F46" s="13" t="s">
        <v>118</v>
      </c>
      <c r="G46" s="85"/>
      <c r="H46" s="53" t="s">
        <v>92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f t="shared" si="0"/>
        <v>0</v>
      </c>
    </row>
    <row r="47" spans="3:14" s="30" customFormat="1" ht="14.25" customHeight="1">
      <c r="D47" s="72"/>
      <c r="E47" s="72"/>
      <c r="F47" s="30" t="s">
        <v>119</v>
      </c>
      <c r="G47" s="85"/>
      <c r="H47" s="53" t="s">
        <v>92</v>
      </c>
      <c r="I47" s="98">
        <f>SUM(I42:I45)</f>
        <v>2945</v>
      </c>
      <c r="J47" s="98">
        <f t="shared" ref="J47:M47" si="1">SUM(J42:J45)</f>
        <v>1977</v>
      </c>
      <c r="K47" s="98">
        <f t="shared" si="1"/>
        <v>1465</v>
      </c>
      <c r="L47" s="98">
        <f t="shared" si="1"/>
        <v>1190</v>
      </c>
      <c r="M47" s="98">
        <f t="shared" si="1"/>
        <v>1150</v>
      </c>
      <c r="N47" s="98">
        <f t="shared" si="0"/>
        <v>8727</v>
      </c>
    </row>
    <row r="49" spans="2:14" s="62" customFormat="1" ht="18">
      <c r="B49" s="63" t="s">
        <v>120</v>
      </c>
    </row>
    <row r="50" spans="2:14" s="30" customFormat="1">
      <c r="D50" s="72"/>
      <c r="E50" s="72"/>
      <c r="G50" s="85"/>
      <c r="H50" s="72"/>
      <c r="I50" s="65"/>
      <c r="J50" s="65"/>
      <c r="K50" s="65"/>
      <c r="L50" s="68"/>
      <c r="M50" s="68"/>
      <c r="N50" s="66"/>
    </row>
    <row r="51" spans="2:14" s="30" customFormat="1">
      <c r="D51" s="72"/>
      <c r="E51" s="72"/>
      <c r="F51" s="13" t="s">
        <v>121</v>
      </c>
      <c r="G51" s="13" t="s">
        <v>122</v>
      </c>
      <c r="H51" s="66" t="s">
        <v>97</v>
      </c>
      <c r="I51" s="124">
        <v>6.2944000000000004</v>
      </c>
      <c r="J51" s="124">
        <v>5.0476000000000001</v>
      </c>
      <c r="K51" s="124">
        <v>5.8695000000000022</v>
      </c>
      <c r="L51" s="124">
        <v>7.8950500000000003</v>
      </c>
      <c r="M51" s="124">
        <v>3.3240000000000012</v>
      </c>
      <c r="N51" s="124">
        <f>SUM(I51:M51)</f>
        <v>28.430550000000004</v>
      </c>
    </row>
    <row r="52" spans="2:14" s="30" customFormat="1">
      <c r="D52" s="72"/>
      <c r="E52" s="72"/>
      <c r="F52" s="13" t="s">
        <v>121</v>
      </c>
      <c r="G52" s="13" t="s">
        <v>123</v>
      </c>
      <c r="H52" s="66" t="s">
        <v>97</v>
      </c>
      <c r="I52" s="124">
        <v>161.54169999999999</v>
      </c>
      <c r="J52" s="124">
        <v>162.34520000000001</v>
      </c>
      <c r="K52" s="124">
        <v>132.24093999999997</v>
      </c>
      <c r="L52" s="124">
        <v>102.4646199999999</v>
      </c>
      <c r="M52" s="124">
        <v>112.21314000000012</v>
      </c>
      <c r="N52" s="124">
        <f>SUM(I52:M52)</f>
        <v>670.80559999999991</v>
      </c>
    </row>
    <row r="53" spans="2:14" s="30" customFormat="1">
      <c r="D53" s="72"/>
      <c r="E53" s="72"/>
      <c r="F53" s="13" t="s">
        <v>121</v>
      </c>
      <c r="G53" s="13" t="s">
        <v>124</v>
      </c>
      <c r="H53" s="66" t="s">
        <v>97</v>
      </c>
      <c r="I53" s="124">
        <v>76.149299999999997</v>
      </c>
      <c r="J53" s="124">
        <v>94.240200000000002</v>
      </c>
      <c r="K53" s="124">
        <v>103.55029999999989</v>
      </c>
      <c r="L53" s="124">
        <v>102.40455000000007</v>
      </c>
      <c r="M53" s="124">
        <v>98.369130000000155</v>
      </c>
      <c r="N53" s="124">
        <f>SUM(I53:M53)</f>
        <v>474.71348000000012</v>
      </c>
    </row>
    <row r="54" spans="2:14" s="30" customFormat="1">
      <c r="D54" s="72"/>
      <c r="E54" s="72"/>
      <c r="F54" s="13" t="s">
        <v>121</v>
      </c>
      <c r="G54" s="13" t="s">
        <v>125</v>
      </c>
      <c r="H54" s="66" t="s">
        <v>97</v>
      </c>
      <c r="I54" s="124">
        <v>41.378499999999995</v>
      </c>
      <c r="J54" s="124">
        <v>46.788399999999996</v>
      </c>
      <c r="K54" s="124">
        <v>59.717929999999946</v>
      </c>
      <c r="L54" s="124">
        <v>74.330069999999935</v>
      </c>
      <c r="M54" s="124">
        <v>70.877600000000072</v>
      </c>
      <c r="N54" s="124">
        <f>SUM(I54:M54)</f>
        <v>293.09249999999997</v>
      </c>
    </row>
    <row r="55" spans="2:14" s="30" customFormat="1">
      <c r="H55" s="13"/>
      <c r="I55" s="125"/>
      <c r="J55" s="125"/>
      <c r="K55" s="125"/>
      <c r="L55" s="125"/>
      <c r="M55" s="125"/>
      <c r="N55" s="125"/>
    </row>
    <row r="56" spans="2:14" s="30" customFormat="1">
      <c r="D56" s="72"/>
      <c r="E56" s="72"/>
      <c r="F56" s="13" t="s">
        <v>126</v>
      </c>
      <c r="G56" s="13" t="s">
        <v>127</v>
      </c>
      <c r="H56" s="66" t="s">
        <v>97</v>
      </c>
      <c r="I56" s="124">
        <v>0</v>
      </c>
      <c r="J56" s="124">
        <v>0</v>
      </c>
      <c r="K56" s="124">
        <v>0</v>
      </c>
      <c r="L56" s="124">
        <v>0</v>
      </c>
      <c r="M56" s="124">
        <v>0</v>
      </c>
      <c r="N56" s="124">
        <f>SUM(I56:M56)</f>
        <v>0</v>
      </c>
    </row>
    <row r="57" spans="2:14" s="30" customFormat="1">
      <c r="D57" s="72"/>
      <c r="E57" s="72"/>
      <c r="F57" s="13" t="s">
        <v>126</v>
      </c>
      <c r="G57" s="13" t="s">
        <v>128</v>
      </c>
      <c r="H57" s="66" t="s">
        <v>97</v>
      </c>
      <c r="I57" s="124">
        <v>6.1600000000000002E-2</v>
      </c>
      <c r="J57" s="124">
        <v>0</v>
      </c>
      <c r="K57" s="124">
        <v>8.7499999999999994E-2</v>
      </c>
      <c r="L57" s="124">
        <v>0</v>
      </c>
      <c r="M57" s="124">
        <v>0.22080000000000002</v>
      </c>
      <c r="N57" s="124">
        <f>SUM(I57:M57)</f>
        <v>0.36990000000000001</v>
      </c>
    </row>
    <row r="58" spans="2:14" s="30" customFormat="1">
      <c r="D58" s="72"/>
      <c r="E58" s="72"/>
      <c r="F58" s="13" t="s">
        <v>126</v>
      </c>
      <c r="G58" s="13" t="s">
        <v>129</v>
      </c>
      <c r="H58" s="66" t="s">
        <v>97</v>
      </c>
      <c r="I58" s="124">
        <v>0</v>
      </c>
      <c r="J58" s="124">
        <v>0</v>
      </c>
      <c r="K58" s="124">
        <v>0</v>
      </c>
      <c r="L58" s="124">
        <v>0</v>
      </c>
      <c r="M58" s="124">
        <v>7.2100000000000011E-2</v>
      </c>
      <c r="N58" s="124">
        <f>SUM(I58:M58)</f>
        <v>7.2100000000000011E-2</v>
      </c>
    </row>
    <row r="59" spans="2:14">
      <c r="B59" s="30"/>
      <c r="C59" s="30"/>
      <c r="D59" s="72"/>
      <c r="E59" s="72"/>
      <c r="I59" s="126"/>
      <c r="J59" s="126"/>
      <c r="K59" s="126"/>
      <c r="L59" s="126"/>
      <c r="M59" s="126"/>
      <c r="N59" s="126"/>
    </row>
    <row r="60" spans="2:14" s="30" customFormat="1">
      <c r="D60" s="72"/>
      <c r="E60" s="72"/>
      <c r="F60" s="13" t="s">
        <v>130</v>
      </c>
      <c r="G60" s="13" t="s">
        <v>127</v>
      </c>
      <c r="H60" s="66" t="s">
        <v>97</v>
      </c>
      <c r="I60" s="124">
        <v>0.1573</v>
      </c>
      <c r="J60" s="124">
        <v>3.5000000000000001E-3</v>
      </c>
      <c r="K60" s="124">
        <v>0.69350000000000001</v>
      </c>
      <c r="L60" s="124">
        <v>0.28884000000000004</v>
      </c>
      <c r="M60" s="124">
        <v>0</v>
      </c>
      <c r="N60" s="124">
        <f>SUM(I60:M60)</f>
        <v>1.14314</v>
      </c>
    </row>
    <row r="61" spans="2:14" s="30" customFormat="1">
      <c r="D61" s="72"/>
      <c r="E61" s="72"/>
      <c r="F61" s="13" t="s">
        <v>130</v>
      </c>
      <c r="G61" s="13" t="s">
        <v>128</v>
      </c>
      <c r="H61" s="66" t="s">
        <v>97</v>
      </c>
      <c r="I61" s="124">
        <v>2.6396999999999999</v>
      </c>
      <c r="J61" s="124">
        <v>2.6181999999999999</v>
      </c>
      <c r="K61" s="124">
        <v>3.0462000000000007</v>
      </c>
      <c r="L61" s="124">
        <v>2.8174000000000006</v>
      </c>
      <c r="M61" s="124">
        <v>1.0025999999999999</v>
      </c>
      <c r="N61" s="124">
        <f>SUM(I61:M61)</f>
        <v>12.1241</v>
      </c>
    </row>
    <row r="62" spans="2:14" s="30" customFormat="1">
      <c r="D62" s="72"/>
      <c r="E62" s="72"/>
      <c r="F62" s="13" t="s">
        <v>130</v>
      </c>
      <c r="G62" s="13" t="s">
        <v>129</v>
      </c>
      <c r="H62" s="66" t="s">
        <v>97</v>
      </c>
      <c r="I62" s="124">
        <v>4.99E-2</v>
      </c>
      <c r="J62" s="124">
        <v>3.3E-3</v>
      </c>
      <c r="K62" s="124">
        <v>0.38969999999999999</v>
      </c>
      <c r="L62" s="124">
        <v>0.36059999999999998</v>
      </c>
      <c r="M62" s="124">
        <v>0.14810000000000001</v>
      </c>
      <c r="N62" s="124">
        <f>SUM(I62:M62)</f>
        <v>0.95159999999999989</v>
      </c>
    </row>
    <row r="63" spans="2:14">
      <c r="B63" s="30"/>
      <c r="C63" s="30"/>
      <c r="D63" s="72"/>
      <c r="E63" s="72"/>
      <c r="I63" s="126"/>
      <c r="J63" s="126"/>
      <c r="K63" s="126"/>
      <c r="L63" s="126"/>
      <c r="M63" s="126"/>
      <c r="N63" s="126"/>
    </row>
    <row r="64" spans="2:14" s="30" customFormat="1">
      <c r="D64" s="72"/>
      <c r="E64" s="72"/>
      <c r="F64" s="13" t="s">
        <v>131</v>
      </c>
      <c r="G64" s="85"/>
      <c r="H64" s="66" t="s">
        <v>97</v>
      </c>
      <c r="I64" s="124">
        <v>0.62990000000000002</v>
      </c>
      <c r="J64" s="124">
        <v>0.92710000000000004</v>
      </c>
      <c r="K64" s="124">
        <v>2.1551999999999998</v>
      </c>
      <c r="L64" s="124">
        <v>1.9530000000000003</v>
      </c>
      <c r="M64" s="124">
        <v>0.82140000000000002</v>
      </c>
      <c r="N64" s="124">
        <f t="shared" ref="N64:N69" si="2">SUM(I64:M64)</f>
        <v>6.4866000000000001</v>
      </c>
    </row>
    <row r="65" spans="2:14" s="30" customFormat="1">
      <c r="D65" s="72"/>
      <c r="E65" s="72"/>
      <c r="F65" s="13" t="s">
        <v>132</v>
      </c>
      <c r="G65" s="85"/>
      <c r="H65" s="66" t="s">
        <v>97</v>
      </c>
      <c r="I65" s="124">
        <v>7.2498999999999993</v>
      </c>
      <c r="J65" s="124">
        <v>8.055299999999999</v>
      </c>
      <c r="K65" s="124">
        <v>3.9773999999999994</v>
      </c>
      <c r="L65" s="124">
        <v>5.9497800000000005</v>
      </c>
      <c r="M65" s="124">
        <v>4.8714999999999993</v>
      </c>
      <c r="N65" s="124">
        <f t="shared" si="2"/>
        <v>30.103879999999997</v>
      </c>
    </row>
    <row r="66" spans="2:14" s="30" customFormat="1">
      <c r="D66" s="72"/>
      <c r="E66" s="72"/>
      <c r="F66" s="13" t="s">
        <v>133</v>
      </c>
      <c r="G66" s="30" t="s">
        <v>134</v>
      </c>
      <c r="H66" s="66" t="s">
        <v>97</v>
      </c>
      <c r="I66" s="124">
        <v>10.7667</v>
      </c>
      <c r="J66" s="124">
        <v>8.6385000000000005</v>
      </c>
      <c r="K66" s="124">
        <v>8.6609000000000087</v>
      </c>
      <c r="L66" s="124">
        <v>7.3806000000000029</v>
      </c>
      <c r="M66" s="124">
        <v>8.1941999999999986</v>
      </c>
      <c r="N66" s="124">
        <f t="shared" si="2"/>
        <v>43.640900000000016</v>
      </c>
    </row>
    <row r="67" spans="2:14" s="30" customFormat="1">
      <c r="D67" s="72"/>
      <c r="E67" s="72"/>
      <c r="F67" s="13" t="s">
        <v>135</v>
      </c>
      <c r="G67" s="85"/>
      <c r="H67" s="66" t="s">
        <v>97</v>
      </c>
      <c r="I67" s="124">
        <v>11.0708</v>
      </c>
      <c r="J67" s="124">
        <v>8.2037999999999993</v>
      </c>
      <c r="K67" s="124">
        <v>9.4982999999999986</v>
      </c>
      <c r="L67" s="124">
        <v>13.8216</v>
      </c>
      <c r="M67" s="124">
        <v>6.7687999999999997</v>
      </c>
      <c r="N67" s="124">
        <f t="shared" si="2"/>
        <v>49.363299999999995</v>
      </c>
    </row>
    <row r="68" spans="2:14" s="30" customFormat="1">
      <c r="D68" s="72"/>
      <c r="E68" s="72"/>
      <c r="F68" s="13" t="s">
        <v>136</v>
      </c>
      <c r="G68" s="85"/>
      <c r="H68" s="66" t="s">
        <v>92</v>
      </c>
      <c r="I68" s="93">
        <v>9607</v>
      </c>
      <c r="J68" s="93">
        <v>12012</v>
      </c>
      <c r="K68" s="93">
        <v>10953</v>
      </c>
      <c r="L68" s="93">
        <v>9335</v>
      </c>
      <c r="M68" s="93">
        <v>10306</v>
      </c>
      <c r="N68" s="93">
        <f t="shared" si="2"/>
        <v>52213</v>
      </c>
    </row>
    <row r="69" spans="2:14" s="53" customFormat="1">
      <c r="B69" s="30"/>
      <c r="C69" s="30"/>
      <c r="D69" s="72"/>
      <c r="E69" s="72"/>
      <c r="F69" s="13" t="s">
        <v>137</v>
      </c>
      <c r="G69" s="85"/>
      <c r="H69" s="66" t="s">
        <v>92</v>
      </c>
      <c r="I69" s="84">
        <v>21725</v>
      </c>
      <c r="J69" s="84">
        <v>21012</v>
      </c>
      <c r="K69" s="84">
        <v>20965</v>
      </c>
      <c r="L69" s="84">
        <v>19308</v>
      </c>
      <c r="M69" s="84">
        <v>18910</v>
      </c>
      <c r="N69" s="84">
        <f t="shared" si="2"/>
        <v>101920</v>
      </c>
    </row>
    <row r="70" spans="2:14" s="53" customFormat="1">
      <c r="B70" s="30"/>
      <c r="C70" s="30"/>
      <c r="D70" s="72"/>
      <c r="E70" s="72"/>
      <c r="F70" s="13"/>
      <c r="G70" s="85"/>
      <c r="H70" s="72"/>
      <c r="I70" s="13"/>
      <c r="J70" s="13"/>
      <c r="K70" s="13"/>
      <c r="L70" s="13"/>
      <c r="M70" s="13"/>
    </row>
    <row r="71" spans="2:14" s="53" customFormat="1" ht="18">
      <c r="B71" s="63" t="s">
        <v>84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65D2-4BAC-4BE4-9F88-A5AD8942AC07}">
  <sheetPr>
    <tabColor theme="4"/>
    <pageSetUpPr autoPageBreaks="0"/>
  </sheetPr>
  <dimension ref="A1:N62"/>
  <sheetViews>
    <sheetView zoomScale="70" zoomScaleNormal="70" workbookViewId="0">
      <selection activeCell="F162" sqref="F162"/>
    </sheetView>
  </sheetViews>
  <sheetFormatPr defaultColWidth="14" defaultRowHeight="14"/>
  <cols>
    <col min="1" max="1" width="14.453125" style="13" customWidth="1"/>
    <col min="2" max="3" width="1.453125" style="13" customWidth="1"/>
    <col min="4" max="4" width="31.54296875" style="13" customWidth="1"/>
    <col min="5" max="5" width="59.453125" style="13" bestFit="1" customWidth="1"/>
    <col min="6" max="7" width="30.453125" style="13" customWidth="1"/>
    <col min="8" max="8" width="25.54296875" style="13" customWidth="1"/>
    <col min="9" max="9" width="15.54296875" style="13" customWidth="1"/>
    <col min="10" max="32" width="18.453125" style="13" customWidth="1"/>
    <col min="33" max="39" width="14" style="13"/>
    <col min="40" max="47" width="18.453125" style="13" customWidth="1"/>
    <col min="48" max="48" width="14" style="13"/>
    <col min="49" max="56" width="18.453125" style="13" customWidth="1"/>
    <col min="57" max="16384" width="14" style="13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L1" s="2"/>
    </row>
    <row r="2" spans="1:14" s="3" customFormat="1" ht="25">
      <c r="A2" s="4" t="s">
        <v>206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1" t="s">
        <v>138</v>
      </c>
      <c r="B4" s="5"/>
    </row>
    <row r="5" spans="1:14" ht="15.5">
      <c r="A5" s="53"/>
      <c r="B5" s="54"/>
      <c r="C5" s="54"/>
      <c r="D5" s="9"/>
      <c r="E5" s="9"/>
      <c r="F5" s="75"/>
      <c r="G5" s="75"/>
      <c r="H5" s="75"/>
      <c r="I5" s="53"/>
      <c r="J5" s="76" t="s">
        <v>2</v>
      </c>
      <c r="K5" s="77"/>
      <c r="L5" s="77"/>
      <c r="M5" s="77"/>
      <c r="N5" s="78"/>
    </row>
    <row r="6" spans="1:14" ht="15.5">
      <c r="A6" s="53"/>
      <c r="B6" s="54"/>
      <c r="C6" s="54"/>
      <c r="D6" s="14" t="s">
        <v>69</v>
      </c>
      <c r="E6" s="14" t="s">
        <v>87</v>
      </c>
      <c r="F6" s="80" t="s">
        <v>88</v>
      </c>
      <c r="G6" s="80" t="s">
        <v>139</v>
      </c>
      <c r="H6" s="80" t="s">
        <v>140</v>
      </c>
      <c r="I6" s="58" t="s">
        <v>5</v>
      </c>
      <c r="J6" s="59">
        <v>2022</v>
      </c>
      <c r="K6" s="60">
        <v>2023</v>
      </c>
      <c r="L6" s="60">
        <v>2024</v>
      </c>
      <c r="M6" s="60">
        <v>2025</v>
      </c>
      <c r="N6" s="61">
        <v>2026</v>
      </c>
    </row>
    <row r="8" spans="1:14" s="99" customFormat="1" ht="18">
      <c r="B8" s="63" t="s">
        <v>141</v>
      </c>
    </row>
    <row r="9" spans="1:14" s="41" customFormat="1">
      <c r="I9" s="27"/>
      <c r="L9" s="83"/>
      <c r="M9" s="45"/>
      <c r="N9" s="27"/>
    </row>
    <row r="10" spans="1:14" s="102" customFormat="1" ht="15.5">
      <c r="A10" s="100"/>
      <c r="B10" s="101" t="s">
        <v>142</v>
      </c>
      <c r="C10" s="101"/>
      <c r="D10" s="101"/>
    </row>
    <row r="11" spans="1:14" s="41" customFormat="1">
      <c r="I11" s="27"/>
      <c r="L11" s="83"/>
      <c r="M11" s="45"/>
      <c r="N11" s="27"/>
    </row>
    <row r="12" spans="1:14" s="25" customFormat="1">
      <c r="A12" s="41"/>
      <c r="B12" s="41"/>
      <c r="C12" s="24" t="s">
        <v>143</v>
      </c>
      <c r="D12" s="24"/>
    </row>
    <row r="13" spans="1:14" s="65" customFormat="1" ht="13.5" customHeight="1">
      <c r="F13" s="53"/>
      <c r="G13" s="53"/>
      <c r="H13" s="53"/>
      <c r="I13" s="66"/>
      <c r="L13" s="83"/>
      <c r="M13" s="68"/>
      <c r="N13" s="66"/>
    </row>
    <row r="14" spans="1:14" s="65" customFormat="1" ht="13.5" customHeight="1">
      <c r="E14" s="65" t="s">
        <v>27</v>
      </c>
      <c r="F14" s="53" t="s">
        <v>144</v>
      </c>
      <c r="G14" s="53" t="s">
        <v>145</v>
      </c>
      <c r="H14" s="53"/>
      <c r="I14" s="66" t="s">
        <v>92</v>
      </c>
      <c r="J14" s="103">
        <f>SUM(J15:J16)</f>
        <v>1973339</v>
      </c>
      <c r="K14" s="103">
        <f t="shared" ref="K14:N14" si="0">SUM(K15:K16)</f>
        <v>1974320</v>
      </c>
      <c r="L14" s="103">
        <f t="shared" si="0"/>
        <v>1974576</v>
      </c>
      <c r="M14" s="103">
        <f t="shared" si="0"/>
        <v>1974246</v>
      </c>
      <c r="N14" s="103">
        <f t="shared" si="0"/>
        <v>1973387</v>
      </c>
    </row>
    <row r="15" spans="1:14" s="65" customFormat="1" ht="13.5" customHeight="1">
      <c r="E15" s="65" t="s">
        <v>27</v>
      </c>
      <c r="F15" s="53" t="s">
        <v>146</v>
      </c>
      <c r="G15" s="53" t="s">
        <v>145</v>
      </c>
      <c r="H15" s="53"/>
      <c r="I15" s="66" t="s">
        <v>92</v>
      </c>
      <c r="J15" s="104">
        <v>1914112</v>
      </c>
      <c r="K15" s="104">
        <v>1913202</v>
      </c>
      <c r="L15" s="104">
        <v>1912037</v>
      </c>
      <c r="M15" s="104">
        <v>1911117</v>
      </c>
      <c r="N15" s="104">
        <v>1909286</v>
      </c>
    </row>
    <row r="16" spans="1:14" s="65" customFormat="1" ht="13.5" customHeight="1">
      <c r="E16" s="65" t="s">
        <v>27</v>
      </c>
      <c r="F16" s="53" t="s">
        <v>147</v>
      </c>
      <c r="G16" s="53" t="s">
        <v>145</v>
      </c>
      <c r="H16" s="53"/>
      <c r="I16" s="66" t="s">
        <v>92</v>
      </c>
      <c r="J16" s="104">
        <v>59227</v>
      </c>
      <c r="K16" s="104">
        <v>61118</v>
      </c>
      <c r="L16" s="104">
        <v>62539</v>
      </c>
      <c r="M16" s="104">
        <v>63129</v>
      </c>
      <c r="N16" s="104">
        <v>64101</v>
      </c>
    </row>
    <row r="17" spans="1:14" s="65" customFormat="1" ht="13.5" customHeight="1">
      <c r="E17" s="65" t="s">
        <v>148</v>
      </c>
      <c r="F17" s="53" t="s">
        <v>149</v>
      </c>
      <c r="G17" s="53" t="s">
        <v>150</v>
      </c>
      <c r="H17" s="53"/>
      <c r="I17" s="66" t="s">
        <v>151</v>
      </c>
      <c r="J17" s="105">
        <v>24325.565349999775</v>
      </c>
      <c r="K17" s="105">
        <v>24424.828169999771</v>
      </c>
      <c r="L17" s="105">
        <v>24445.742289999846</v>
      </c>
      <c r="M17" s="105">
        <v>24484.279079999611</v>
      </c>
      <c r="N17" s="106">
        <v>24497.101779999855</v>
      </c>
    </row>
    <row r="18" spans="1:14" s="65" customFormat="1" ht="13.5" customHeight="1">
      <c r="F18" s="53"/>
      <c r="G18" s="53"/>
      <c r="H18" s="53"/>
      <c r="I18" s="66"/>
      <c r="L18" s="83"/>
      <c r="M18" s="68"/>
      <c r="N18" s="66"/>
    </row>
    <row r="19" spans="1:14" s="25" customFormat="1">
      <c r="A19" s="41"/>
      <c r="B19" s="41"/>
      <c r="C19" s="24" t="s">
        <v>152</v>
      </c>
      <c r="D19" s="24"/>
    </row>
    <row r="20" spans="1:14" s="65" customFormat="1" ht="13.5" customHeight="1">
      <c r="F20" s="53"/>
      <c r="G20" s="53"/>
      <c r="H20" s="53"/>
      <c r="I20" s="66"/>
      <c r="L20" s="83"/>
      <c r="M20" s="68"/>
      <c r="N20" s="66"/>
    </row>
    <row r="21" spans="1:14" s="65" customFormat="1" ht="13.5" customHeight="1">
      <c r="E21" s="65" t="s">
        <v>152</v>
      </c>
      <c r="F21" s="53" t="s">
        <v>153</v>
      </c>
      <c r="G21" s="53"/>
      <c r="H21" s="53"/>
      <c r="I21" s="66" t="s">
        <v>154</v>
      </c>
      <c r="J21" s="107">
        <v>0.99999587258411404</v>
      </c>
      <c r="K21" s="107">
        <v>0.99999693837655235</v>
      </c>
      <c r="L21" s="107">
        <v>0.9999973063873947</v>
      </c>
      <c r="M21" s="107">
        <v>0.99999782151328209</v>
      </c>
      <c r="N21" s="107">
        <v>0.9999980775125149</v>
      </c>
    </row>
    <row r="22" spans="1:14">
      <c r="E22" s="13" t="s">
        <v>155</v>
      </c>
      <c r="F22" s="13" t="s">
        <v>156</v>
      </c>
      <c r="G22" s="13" t="s">
        <v>157</v>
      </c>
      <c r="H22" s="13" t="s">
        <v>158</v>
      </c>
      <c r="I22" s="13" t="s">
        <v>92</v>
      </c>
      <c r="J22" s="108">
        <v>4955</v>
      </c>
      <c r="K22" s="108">
        <v>5246</v>
      </c>
      <c r="L22" s="108">
        <v>5201</v>
      </c>
      <c r="M22" s="108">
        <v>5328</v>
      </c>
      <c r="N22" s="108">
        <v>5767</v>
      </c>
    </row>
    <row r="23" spans="1:14" s="65" customFormat="1" ht="13.5" customHeight="1">
      <c r="E23" s="13" t="s">
        <v>155</v>
      </c>
      <c r="F23" s="13" t="s">
        <v>156</v>
      </c>
      <c r="G23" s="13" t="s">
        <v>157</v>
      </c>
      <c r="H23" s="53" t="s">
        <v>159</v>
      </c>
      <c r="I23" s="66" t="s">
        <v>154</v>
      </c>
      <c r="J23" s="109">
        <f>IFERROR((J22/J14),0)</f>
        <v>2.5109725191667523E-3</v>
      </c>
      <c r="K23" s="109">
        <f t="shared" ref="K23:N23" si="1">IFERROR((K22/K14),0)</f>
        <v>2.6571173872523197E-3</v>
      </c>
      <c r="L23" s="109">
        <f t="shared" si="1"/>
        <v>2.6339831943667908E-3</v>
      </c>
      <c r="M23" s="109">
        <f t="shared" si="1"/>
        <v>2.6987518272798832E-3</v>
      </c>
      <c r="N23" s="109">
        <f t="shared" si="1"/>
        <v>2.9223867391444253E-3</v>
      </c>
    </row>
    <row r="24" spans="1:14" s="65" customFormat="1" ht="13.5" customHeight="1">
      <c r="E24" s="13" t="s">
        <v>155</v>
      </c>
      <c r="F24" s="13" t="s">
        <v>156</v>
      </c>
      <c r="G24" s="13" t="s">
        <v>157</v>
      </c>
      <c r="H24" s="53" t="s">
        <v>160</v>
      </c>
      <c r="I24" s="66" t="s">
        <v>92</v>
      </c>
      <c r="J24" s="110">
        <v>748.35266733939193</v>
      </c>
      <c r="K24" s="110">
        <v>559.96459778882502</v>
      </c>
      <c r="L24" s="110">
        <v>537.46394924053072</v>
      </c>
      <c r="M24" s="110">
        <v>424.31034346846843</v>
      </c>
      <c r="N24" s="110">
        <v>345.84038148083931</v>
      </c>
    </row>
    <row r="25" spans="1:14" s="65" customFormat="1" ht="13.5" customHeight="1">
      <c r="E25" s="65" t="s">
        <v>161</v>
      </c>
      <c r="F25" s="53"/>
      <c r="G25" s="53" t="s">
        <v>162</v>
      </c>
      <c r="H25" s="53" t="s">
        <v>163</v>
      </c>
      <c r="I25" s="66"/>
      <c r="J25" s="111" t="s">
        <v>164</v>
      </c>
      <c r="K25" s="111" t="s">
        <v>165</v>
      </c>
      <c r="L25" s="111" t="s">
        <v>166</v>
      </c>
      <c r="M25" s="111" t="s">
        <v>166</v>
      </c>
      <c r="N25" s="112" t="s">
        <v>207</v>
      </c>
    </row>
    <row r="26" spans="1:14" s="65" customFormat="1" ht="13.5" customHeight="1">
      <c r="F26" s="53"/>
      <c r="G26" s="53"/>
      <c r="H26" s="53"/>
      <c r="I26" s="66"/>
      <c r="L26" s="83"/>
      <c r="M26" s="68"/>
      <c r="N26" s="66"/>
    </row>
    <row r="27" spans="1:14" s="102" customFormat="1" ht="15.5">
      <c r="A27" s="100"/>
      <c r="B27" s="101" t="s">
        <v>167</v>
      </c>
      <c r="C27" s="101"/>
      <c r="D27" s="101"/>
    </row>
    <row r="28" spans="1:14" s="41" customFormat="1">
      <c r="I28" s="27"/>
      <c r="L28" s="83"/>
      <c r="M28" s="45"/>
      <c r="N28" s="27"/>
    </row>
    <row r="29" spans="1:14" s="41" customFormat="1">
      <c r="A29" s="41" t="s">
        <v>168</v>
      </c>
      <c r="I29" s="27"/>
      <c r="L29" s="83"/>
      <c r="M29" s="45"/>
      <c r="N29" s="27"/>
    </row>
    <row r="30" spans="1:14" s="65" customFormat="1" ht="13.5" customHeight="1">
      <c r="E30" s="65" t="s">
        <v>169</v>
      </c>
      <c r="F30" s="53" t="s">
        <v>170</v>
      </c>
      <c r="G30" s="53" t="s">
        <v>171</v>
      </c>
      <c r="H30" s="53"/>
      <c r="I30" s="66" t="s">
        <v>92</v>
      </c>
      <c r="J30" s="113">
        <v>9.4593704245973651</v>
      </c>
      <c r="K30" s="113">
        <v>9.5572422517394049</v>
      </c>
      <c r="L30" s="113">
        <v>9.6307792844306483</v>
      </c>
      <c r="M30" s="113">
        <v>9.6585031683507445</v>
      </c>
      <c r="N30" s="114">
        <v>9.6972777394900067</v>
      </c>
    </row>
    <row r="31" spans="1:14" s="65" customFormat="1" ht="13.5" customHeight="1">
      <c r="E31" s="65" t="s">
        <v>172</v>
      </c>
      <c r="F31" s="53" t="s">
        <v>170</v>
      </c>
      <c r="G31" s="53" t="s">
        <v>173</v>
      </c>
      <c r="H31" s="53"/>
      <c r="I31" s="66" t="s">
        <v>92</v>
      </c>
      <c r="J31" s="113">
        <v>8.9627831715210355</v>
      </c>
      <c r="K31" s="113">
        <v>8.7612310747083644</v>
      </c>
      <c r="L31" s="113">
        <v>8.8502033979420922</v>
      </c>
      <c r="M31" s="113">
        <v>9.1392726247533123</v>
      </c>
      <c r="N31" s="114">
        <v>9.0813603099440385</v>
      </c>
    </row>
    <row r="32" spans="1:14" s="65" customFormat="1" ht="13.5" customHeight="1">
      <c r="E32" s="65" t="s">
        <v>174</v>
      </c>
      <c r="F32" s="53" t="s">
        <v>170</v>
      </c>
      <c r="G32" s="53" t="s">
        <v>175</v>
      </c>
      <c r="H32" s="53"/>
      <c r="I32" s="66" t="s">
        <v>92</v>
      </c>
      <c r="J32" s="113">
        <v>8.8173913043478258</v>
      </c>
      <c r="K32" s="113">
        <v>9.2729044834307999</v>
      </c>
      <c r="L32" s="113">
        <v>9.0785714285714292</v>
      </c>
      <c r="M32" s="113">
        <v>9.1916666666666664</v>
      </c>
      <c r="N32" s="114">
        <v>9.4501160092807428</v>
      </c>
    </row>
    <row r="33" spans="2:14" s="65" customFormat="1" ht="13.5" customHeight="1">
      <c r="E33" s="65" t="s">
        <v>176</v>
      </c>
      <c r="F33" s="53" t="s">
        <v>177</v>
      </c>
      <c r="G33" s="53" t="s">
        <v>178</v>
      </c>
      <c r="H33" s="53"/>
      <c r="I33" s="66" t="s">
        <v>92</v>
      </c>
      <c r="J33" s="114">
        <v>1.4971209213051826</v>
      </c>
      <c r="K33" s="114">
        <v>1.0865358031517833</v>
      </c>
      <c r="L33" s="114">
        <v>1.3406940063091484</v>
      </c>
      <c r="M33" s="114">
        <v>1.0955841252096143</v>
      </c>
      <c r="N33" s="114">
        <v>1.2350977587029091</v>
      </c>
    </row>
    <row r="34" spans="2:14" s="65" customFormat="1" ht="13.5" customHeight="1">
      <c r="F34" s="53"/>
      <c r="G34" s="53"/>
      <c r="H34" s="53"/>
      <c r="I34" s="66"/>
      <c r="L34" s="83"/>
      <c r="M34" s="68"/>
      <c r="N34" s="66"/>
    </row>
    <row r="35" spans="2:14" s="102" customFormat="1" ht="15.5">
      <c r="B35" s="101" t="s">
        <v>179</v>
      </c>
      <c r="C35" s="101"/>
      <c r="D35" s="101"/>
    </row>
    <row r="36" spans="2:14" s="41" customFormat="1">
      <c r="I36" s="27"/>
      <c r="L36" s="83"/>
      <c r="M36" s="45"/>
      <c r="N36" s="27"/>
    </row>
    <row r="37" spans="2:14" s="65" customFormat="1" ht="13.5" customHeight="1">
      <c r="E37" s="65" t="s">
        <v>180</v>
      </c>
      <c r="F37" s="53"/>
      <c r="G37" s="53" t="s">
        <v>181</v>
      </c>
      <c r="H37" s="53"/>
      <c r="I37" s="66" t="s">
        <v>154</v>
      </c>
      <c r="J37" s="115">
        <v>0.99413851611908066</v>
      </c>
      <c r="K37" s="115">
        <v>0.99740321057601511</v>
      </c>
      <c r="L37" s="115">
        <v>0.99734254584108428</v>
      </c>
      <c r="M37" s="115">
        <v>0.99769053117782913</v>
      </c>
      <c r="N37" s="116">
        <v>0.99630996309963105</v>
      </c>
    </row>
    <row r="38" spans="2:14" s="65" customFormat="1" ht="13.5" customHeight="1">
      <c r="E38" s="65" t="s">
        <v>182</v>
      </c>
      <c r="F38" s="53"/>
      <c r="G38" s="53" t="s">
        <v>181</v>
      </c>
      <c r="H38" s="53"/>
      <c r="I38" s="66" t="s">
        <v>154</v>
      </c>
      <c r="J38" s="115">
        <v>0.92434598161678061</v>
      </c>
      <c r="K38" s="115">
        <v>0.95811355879615268</v>
      </c>
      <c r="L38" s="115">
        <v>0.95281690140845066</v>
      </c>
      <c r="M38" s="115">
        <v>0.96837088388214909</v>
      </c>
      <c r="N38" s="116">
        <v>0.96705882352941175</v>
      </c>
    </row>
    <row r="39" spans="2:14" s="65" customFormat="1" ht="13.5" customHeight="1">
      <c r="F39" s="53"/>
      <c r="G39" s="53"/>
      <c r="H39" s="53"/>
      <c r="I39" s="66"/>
      <c r="L39" s="83"/>
      <c r="M39" s="68"/>
      <c r="N39" s="66"/>
    </row>
    <row r="40" spans="2:14" s="102" customFormat="1" ht="15.5">
      <c r="B40" s="101" t="s">
        <v>183</v>
      </c>
      <c r="C40" s="101"/>
      <c r="D40" s="101"/>
    </row>
    <row r="41" spans="2:14" s="41" customFormat="1">
      <c r="I41" s="27"/>
      <c r="L41" s="83"/>
      <c r="M41" s="45"/>
      <c r="N41" s="27"/>
    </row>
    <row r="42" spans="2:14" s="65" customFormat="1" ht="13.5" customHeight="1">
      <c r="E42" s="65" t="s">
        <v>184</v>
      </c>
      <c r="F42" s="53" t="s">
        <v>185</v>
      </c>
      <c r="G42" s="53" t="s">
        <v>181</v>
      </c>
      <c r="H42" s="53"/>
      <c r="I42" s="13" t="s">
        <v>92</v>
      </c>
      <c r="J42" s="117">
        <f>'1.05 Summary_Workload '!I45</f>
        <v>748</v>
      </c>
      <c r="K42" s="117">
        <f>'1.05 Summary_Workload '!J45</f>
        <v>416</v>
      </c>
      <c r="L42" s="117">
        <f>'1.05 Summary_Workload '!K45</f>
        <v>11</v>
      </c>
      <c r="M42" s="117">
        <f>'1.05 Summary_Workload '!L45</f>
        <v>20</v>
      </c>
      <c r="N42" s="117">
        <f>'1.05 Summary_Workload '!M45</f>
        <v>7</v>
      </c>
    </row>
    <row r="43" spans="2:14" s="65" customFormat="1" ht="13.5" customHeight="1">
      <c r="C43" s="118"/>
      <c r="E43" s="65" t="s">
        <v>186</v>
      </c>
      <c r="F43" s="53" t="s">
        <v>187</v>
      </c>
      <c r="G43" s="53" t="s">
        <v>188</v>
      </c>
      <c r="H43" s="53"/>
      <c r="I43" s="66" t="s">
        <v>154</v>
      </c>
      <c r="J43" s="115">
        <v>0.51586206896551723</v>
      </c>
      <c r="K43" s="115">
        <v>0.8027586206896552</v>
      </c>
      <c r="L43" s="115">
        <v>0.81034482758620685</v>
      </c>
      <c r="M43" s="115">
        <v>0.59660509236145787</v>
      </c>
      <c r="N43" s="119">
        <v>0.60009985022466306</v>
      </c>
    </row>
    <row r="44" spans="2:14" s="65" customFormat="1" ht="13.5" customHeight="1">
      <c r="F44" s="53"/>
      <c r="G44" s="53"/>
      <c r="H44" s="53"/>
      <c r="I44" s="66"/>
      <c r="L44" s="83"/>
      <c r="M44" s="68"/>
      <c r="N44" s="66"/>
    </row>
    <row r="45" spans="2:14" s="102" customFormat="1" ht="13.5" customHeight="1">
      <c r="B45" s="101" t="s">
        <v>189</v>
      </c>
      <c r="C45" s="101"/>
      <c r="D45" s="101"/>
    </row>
    <row r="46" spans="2:14" s="65" customFormat="1" ht="13.5" customHeight="1">
      <c r="F46" s="53"/>
      <c r="G46" s="53"/>
      <c r="H46" s="53"/>
      <c r="I46" s="66"/>
      <c r="L46" s="83"/>
      <c r="M46" s="68"/>
      <c r="N46" s="66"/>
    </row>
    <row r="47" spans="2:14" s="65" customFormat="1" ht="13.5" customHeight="1">
      <c r="E47" s="65" t="s">
        <v>190</v>
      </c>
      <c r="F47" s="53" t="s">
        <v>191</v>
      </c>
      <c r="G47" s="53" t="s">
        <v>192</v>
      </c>
      <c r="H47" s="53"/>
      <c r="I47" s="66" t="s">
        <v>154</v>
      </c>
      <c r="J47" s="120">
        <v>0.99254542162129533</v>
      </c>
      <c r="K47" s="120">
        <v>0.97632725557128186</v>
      </c>
      <c r="L47" s="120">
        <v>0.98408702688123706</v>
      </c>
      <c r="M47" s="120">
        <v>0.98709540935053941</v>
      </c>
      <c r="N47" s="120">
        <v>0.99723589089362741</v>
      </c>
    </row>
    <row r="48" spans="2:14" s="65" customFormat="1" ht="13.5" customHeight="1">
      <c r="E48" s="65" t="s">
        <v>193</v>
      </c>
      <c r="F48" s="53" t="s">
        <v>191</v>
      </c>
      <c r="G48" s="53" t="s">
        <v>192</v>
      </c>
      <c r="H48" s="53"/>
      <c r="I48" s="66" t="s">
        <v>154</v>
      </c>
      <c r="J48" s="120">
        <v>0.99795665634674924</v>
      </c>
      <c r="K48" s="120">
        <v>0.97847025495750706</v>
      </c>
      <c r="L48" s="120">
        <v>0.98846451043161498</v>
      </c>
      <c r="M48" s="120">
        <v>0.99033981134219795</v>
      </c>
      <c r="N48" s="120">
        <v>0.99844003119937597</v>
      </c>
    </row>
    <row r="50" spans="2:14" s="102" customFormat="1" ht="15.5">
      <c r="B50" s="101" t="s">
        <v>194</v>
      </c>
      <c r="C50" s="101"/>
      <c r="D50" s="101"/>
    </row>
    <row r="51" spans="2:14" s="41" customFormat="1">
      <c r="I51" s="27"/>
      <c r="L51" s="83"/>
      <c r="M51" s="45"/>
      <c r="N51" s="27"/>
    </row>
    <row r="52" spans="2:14" s="65" customFormat="1" ht="13.5" customHeight="1">
      <c r="E52" s="65" t="s">
        <v>195</v>
      </c>
      <c r="F52" s="53" t="s">
        <v>196</v>
      </c>
      <c r="G52" s="53" t="s">
        <v>188</v>
      </c>
      <c r="H52" s="53"/>
      <c r="I52" s="13" t="s">
        <v>92</v>
      </c>
      <c r="J52" s="121">
        <v>-6.0361869749679329</v>
      </c>
      <c r="K52" s="121">
        <v>-9.5483007060959721</v>
      </c>
      <c r="L52" s="121">
        <v>-4.8882815838289844</v>
      </c>
      <c r="M52" s="121">
        <v>-9.4668286896074392</v>
      </c>
      <c r="N52" s="121">
        <v>-8.660516380613501</v>
      </c>
    </row>
    <row r="53" spans="2:14" s="65" customFormat="1" ht="13.5" customHeight="1">
      <c r="E53" s="65" t="s">
        <v>197</v>
      </c>
      <c r="F53" s="53" t="s">
        <v>198</v>
      </c>
      <c r="G53" s="53" t="s">
        <v>188</v>
      </c>
      <c r="H53" s="53"/>
      <c r="I53" s="66" t="s">
        <v>154</v>
      </c>
      <c r="J53" s="122">
        <v>2.405601887261314E-2</v>
      </c>
      <c r="K53" s="122">
        <v>6.2108866297613648E-2</v>
      </c>
      <c r="L53" s="122">
        <v>8.1590137259380371E-2</v>
      </c>
      <c r="M53" s="122">
        <v>0.11931829421763993</v>
      </c>
      <c r="N53" s="122">
        <v>0.15383305434064298</v>
      </c>
    </row>
    <row r="54" spans="2:14" s="65" customFormat="1">
      <c r="E54" s="65" t="s">
        <v>199</v>
      </c>
      <c r="F54" s="53" t="s">
        <v>200</v>
      </c>
      <c r="G54" s="53" t="s">
        <v>188</v>
      </c>
      <c r="H54" s="53"/>
      <c r="I54" s="13" t="s">
        <v>92</v>
      </c>
      <c r="J54" s="112" t="s">
        <v>208</v>
      </c>
      <c r="K54" s="112" t="s">
        <v>209</v>
      </c>
      <c r="L54" s="112" t="s">
        <v>209</v>
      </c>
      <c r="M54" s="112" t="s">
        <v>209</v>
      </c>
      <c r="N54" s="112" t="s">
        <v>209</v>
      </c>
    </row>
    <row r="55" spans="2:14" s="65" customFormat="1" ht="13.5" customHeight="1">
      <c r="F55" s="53"/>
      <c r="G55" s="53"/>
      <c r="H55" s="53"/>
      <c r="I55" s="66"/>
      <c r="J55" s="13"/>
      <c r="L55" s="83"/>
      <c r="M55" s="68"/>
      <c r="N55" s="66"/>
    </row>
    <row r="56" spans="2:14" s="102" customFormat="1" ht="15.5">
      <c r="B56" s="101" t="s">
        <v>201</v>
      </c>
      <c r="C56" s="101"/>
      <c r="D56" s="101"/>
    </row>
    <row r="57" spans="2:14" s="41" customFormat="1">
      <c r="I57" s="27"/>
      <c r="L57" s="83"/>
      <c r="M57" s="45"/>
      <c r="N57" s="27"/>
    </row>
    <row r="58" spans="2:14" s="65" customFormat="1" ht="13.5" customHeight="1">
      <c r="E58" s="65" t="s">
        <v>202</v>
      </c>
      <c r="F58" s="53" t="s">
        <v>12</v>
      </c>
      <c r="G58" s="53" t="s">
        <v>203</v>
      </c>
      <c r="H58" s="53"/>
      <c r="I58" s="13" t="s">
        <v>12</v>
      </c>
      <c r="J58" s="123">
        <f>'1.01 Summary_Totex'!I56</f>
        <v>159.14093905318714</v>
      </c>
      <c r="K58" s="123">
        <f>'1.01 Summary_Totex'!J56</f>
        <v>170.61885017307378</v>
      </c>
      <c r="L58" s="123">
        <f>'1.01 Summary_Totex'!K56</f>
        <v>179.20701997397828</v>
      </c>
      <c r="M58" s="123">
        <f>'1.01 Summary_Totex'!L56</f>
        <v>176.76522307520139</v>
      </c>
      <c r="N58" s="123">
        <f>'1.01 Summary_Totex'!M56</f>
        <v>172.46630273219733</v>
      </c>
    </row>
    <row r="59" spans="2:14" s="65" customFormat="1" ht="13.5" customHeight="1">
      <c r="E59" s="65" t="s">
        <v>204</v>
      </c>
      <c r="F59" s="53" t="s">
        <v>154</v>
      </c>
      <c r="G59" s="53" t="s">
        <v>188</v>
      </c>
      <c r="H59" s="53"/>
      <c r="I59" s="66" t="s">
        <v>154</v>
      </c>
      <c r="J59" s="122">
        <f>J58/'1.01 Summary_Totex'!I122</f>
        <v>0.8677037326452266</v>
      </c>
      <c r="K59" s="122">
        <f>K58/'1.01 Summary_Totex'!J122</f>
        <v>0.96092101480493852</v>
      </c>
      <c r="L59" s="122">
        <f>L58/'1.01 Summary_Totex'!K122</f>
        <v>1.0205304863289979</v>
      </c>
      <c r="M59" s="122">
        <f>M58/'1.01 Summary_Totex'!L122</f>
        <v>1.0135998057933706</v>
      </c>
      <c r="N59" s="122">
        <f>N58/'1.01 Summary_Totex'!M122</f>
        <v>0.9572546841062346</v>
      </c>
    </row>
    <row r="60" spans="2:14" s="65" customFormat="1" ht="13.5" customHeight="1">
      <c r="E60" s="65" t="s">
        <v>205</v>
      </c>
      <c r="F60" s="53" t="s">
        <v>12</v>
      </c>
      <c r="G60" s="53" t="s">
        <v>188</v>
      </c>
      <c r="H60" s="53"/>
      <c r="I60" s="66" t="s">
        <v>12</v>
      </c>
      <c r="J60" s="123">
        <f>'1.01 Summary_Totex'!I67</f>
        <v>84.345915234647805</v>
      </c>
      <c r="K60" s="123">
        <f>'1.01 Summary_Totex'!J67</f>
        <v>129.073926246355</v>
      </c>
      <c r="L60" s="123">
        <f>'1.01 Summary_Totex'!K67</f>
        <v>72.963522402206081</v>
      </c>
      <c r="M60" s="123">
        <f>'1.01 Summary_Totex'!L67</f>
        <v>56.034964258548435</v>
      </c>
      <c r="N60" s="123">
        <f>'1.01 Summary_Totex'!M67</f>
        <v>62.649508690198012</v>
      </c>
    </row>
    <row r="61" spans="2:14" s="30" customFormat="1">
      <c r="D61" s="72"/>
      <c r="E61" s="72"/>
      <c r="F61" s="85"/>
      <c r="G61" s="85"/>
      <c r="I61" s="72"/>
      <c r="J61" s="65"/>
      <c r="K61" s="65"/>
      <c r="L61" s="83"/>
      <c r="M61" s="68"/>
      <c r="N61" s="66"/>
    </row>
    <row r="62" spans="2:14" s="62" customFormat="1" ht="18">
      <c r="B62" s="63" t="s">
        <v>84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EA7B5F5AF85468EDFA20E9A7757D8" ma:contentTypeVersion="12" ma:contentTypeDescription="Create a new document." ma:contentTypeScope="" ma:versionID="a21833a8bcef137c6f2ce5a3b14c0330">
  <xsd:schema xmlns:xsd="http://www.w3.org/2001/XMLSchema" xmlns:xs="http://www.w3.org/2001/XMLSchema" xmlns:p="http://schemas.microsoft.com/office/2006/metadata/properties" xmlns:ns2="bb82ea3c-222b-4cfb-abb8-27a2ac161d80" xmlns:ns3="fe2a53ea-264e-4066-8569-21ef9060de1c" targetNamespace="http://schemas.microsoft.com/office/2006/metadata/properties" ma:root="true" ma:fieldsID="8eab0d4c8fc21387151e95e42fab428c" ns2:_="" ns3:_="">
    <xsd:import namespace="bb82ea3c-222b-4cfb-abb8-27a2ac161d80"/>
    <xsd:import namespace="fe2a53ea-264e-4066-8569-21ef9060de1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Commen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2ea3c-222b-4cfb-abb8-27a2ac161d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4ea5eef-598d-4878-a161-90800c29cf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11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a53ea-264e-4066-8569-21ef9060de1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d3ea9f3-3fef-456d-bdd9-424fe34a9a03}" ma:internalName="TaxCatchAll" ma:showField="CatchAllData" ma:web="fe2a53ea-264e-4066-8569-21ef9060d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a53ea-264e-4066-8569-21ef9060de1c" xsi:nil="true"/>
    <lcf76f155ced4ddcb4097134ff3c332f xmlns="bb82ea3c-222b-4cfb-abb8-27a2ac161d80">
      <Terms xmlns="http://schemas.microsoft.com/office/infopath/2007/PartnerControls"/>
    </lcf76f155ced4ddcb4097134ff3c332f>
    <Comments xmlns="bb82ea3c-222b-4cfb-abb8-27a2ac161d80" xsi:nil="true"/>
  </documentManagement>
</p:properties>
</file>

<file path=customXml/itemProps1.xml><?xml version="1.0" encoding="utf-8"?>
<ds:datastoreItem xmlns:ds="http://schemas.openxmlformats.org/officeDocument/2006/customXml" ds:itemID="{803E1FCD-E206-4BD1-ACDE-74BC529F7E0D}"/>
</file>

<file path=customXml/itemProps2.xml><?xml version="1.0" encoding="utf-8"?>
<ds:datastoreItem xmlns:ds="http://schemas.openxmlformats.org/officeDocument/2006/customXml" ds:itemID="{E013341B-1B5E-430D-82E9-7FDA3DB5D9B2}"/>
</file>

<file path=customXml/itemProps3.xml><?xml version="1.0" encoding="utf-8"?>
<ds:datastoreItem xmlns:ds="http://schemas.openxmlformats.org/officeDocument/2006/customXml" ds:itemID="{463A83FE-E14E-4FBA-B99A-4EB3DEA15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Bethany</dc:creator>
  <cp:lastModifiedBy>Morgan, Bethany</cp:lastModifiedBy>
  <dcterms:created xsi:type="dcterms:W3CDTF">2026-07-29T07:41:08Z</dcterms:created>
  <dcterms:modified xsi:type="dcterms:W3CDTF">2026-07-29T07:43:10Z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435a31-4a51-492c-a5f9-db703ab5f2e4_Enabled">
    <vt:lpwstr>true</vt:lpwstr>
  </property>
  <property fmtid="{D5CDD505-2E9C-101B-9397-08002B2CF9AE}" pid="3" name="MSIP_Label_4b435a31-4a51-492c-a5f9-db703ab5f2e4_SetDate">
    <vt:lpwstr>2026-07-29T07:42:51Z</vt:lpwstr>
  </property>
  <property fmtid="{D5CDD505-2E9C-101B-9397-08002B2CF9AE}" pid="4" name="MSIP_Label_4b435a31-4a51-492c-a5f9-db703ab5f2e4_Method">
    <vt:lpwstr>Standard</vt:lpwstr>
  </property>
  <property fmtid="{D5CDD505-2E9C-101B-9397-08002B2CF9AE}" pid="5" name="MSIP_Label_4b435a31-4a51-492c-a5f9-db703ab5f2e4_Name">
    <vt:lpwstr>Cadent - Official</vt:lpwstr>
  </property>
  <property fmtid="{D5CDD505-2E9C-101B-9397-08002B2CF9AE}" pid="6" name="MSIP_Label_4b435a31-4a51-492c-a5f9-db703ab5f2e4_SiteId">
    <vt:lpwstr>de0d74aa-9914-4bb9-9235-fbefe83b1769</vt:lpwstr>
  </property>
  <property fmtid="{D5CDD505-2E9C-101B-9397-08002B2CF9AE}" pid="7" name="MSIP_Label_4b435a31-4a51-492c-a5f9-db703ab5f2e4_ActionId">
    <vt:lpwstr>05a9380a-3184-47e2-b502-fe428e0cc64a</vt:lpwstr>
  </property>
  <property fmtid="{D5CDD505-2E9C-101B-9397-08002B2CF9AE}" pid="8" name="MSIP_Label_4b435a31-4a51-492c-a5f9-db703ab5f2e4_ContentBits">
    <vt:lpwstr>0</vt:lpwstr>
  </property>
  <property fmtid="{D5CDD505-2E9C-101B-9397-08002B2CF9AE}" pid="9" name="MSIP_Label_4b435a31-4a51-492c-a5f9-db703ab5f2e4_Tag">
    <vt:lpwstr>10, 3, 0, 1</vt:lpwstr>
  </property>
  <property fmtid="{D5CDD505-2E9C-101B-9397-08002B2CF9AE}" pid="10" name="ContentTypeId">
    <vt:lpwstr>0x01010014DEA7B5F5AF85468EDFA20E9A7757D8</vt:lpwstr>
  </property>
</Properties>
</file>