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ny.Morgan\Downloads\"/>
    </mc:Choice>
  </mc:AlternateContent>
  <xr:revisionPtr revIDLastSave="0" documentId="8_{550E315A-969A-4F42-A1F6-41DF05A7F07B}" xr6:coauthVersionLast="47" xr6:coauthVersionMax="47" xr10:uidLastSave="{00000000-0000-0000-0000-000000000000}"/>
  <bookViews>
    <workbookView xWindow="-110" yWindow="-110" windowWidth="19420" windowHeight="10300" xr2:uid="{DC88B89E-AE85-4533-84A6-0CF74108EEC6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2" i="4" l="1"/>
  <c r="M42" i="4"/>
  <c r="L42" i="4"/>
  <c r="K42" i="4"/>
  <c r="J42" i="4"/>
  <c r="N23" i="4"/>
  <c r="M23" i="4"/>
  <c r="L23" i="4"/>
  <c r="K23" i="4"/>
  <c r="J23" i="4"/>
  <c r="N14" i="4"/>
  <c r="M14" i="4"/>
  <c r="L14" i="4"/>
  <c r="K14" i="4"/>
  <c r="J14" i="4"/>
  <c r="N69" i="3"/>
  <c r="N68" i="3"/>
  <c r="N67" i="3"/>
  <c r="N66" i="3"/>
  <c r="N65" i="3"/>
  <c r="N64" i="3"/>
  <c r="N62" i="3"/>
  <c r="N61" i="3"/>
  <c r="N60" i="3"/>
  <c r="N58" i="3"/>
  <c r="N57" i="3"/>
  <c r="N56" i="3"/>
  <c r="N54" i="3"/>
  <c r="N53" i="3"/>
  <c r="N52" i="3"/>
  <c r="N51" i="3"/>
  <c r="N46" i="3"/>
  <c r="N45" i="3"/>
  <c r="K47" i="3"/>
  <c r="J47" i="3"/>
  <c r="N44" i="3"/>
  <c r="N43" i="3"/>
  <c r="M47" i="3"/>
  <c r="L47" i="3"/>
  <c r="N42" i="3"/>
  <c r="N38" i="3"/>
  <c r="N37" i="3"/>
  <c r="N36" i="3"/>
  <c r="N35" i="3"/>
  <c r="N34" i="3"/>
  <c r="N30" i="3"/>
  <c r="N29" i="3"/>
  <c r="N25" i="3"/>
  <c r="N24" i="3"/>
  <c r="N23" i="3"/>
  <c r="N22" i="3"/>
  <c r="N21" i="3"/>
  <c r="N14" i="3"/>
  <c r="N13" i="3"/>
  <c r="N12" i="3"/>
  <c r="M27" i="2"/>
  <c r="L27" i="2"/>
  <c r="K27" i="2"/>
  <c r="J27" i="2"/>
  <c r="I27" i="2"/>
  <c r="M26" i="2"/>
  <c r="M22" i="2"/>
  <c r="L26" i="2"/>
  <c r="J15" i="2"/>
  <c r="I15" i="2"/>
  <c r="M15" i="2"/>
  <c r="L15" i="2"/>
  <c r="K15" i="2"/>
  <c r="K26" i="2"/>
  <c r="M198" i="1"/>
  <c r="L198" i="1"/>
  <c r="K198" i="1"/>
  <c r="J198" i="1"/>
  <c r="I198" i="1"/>
  <c r="J197" i="1"/>
  <c r="J196" i="1"/>
  <c r="K195" i="1"/>
  <c r="L194" i="1"/>
  <c r="L193" i="1"/>
  <c r="K193" i="1"/>
  <c r="J193" i="1"/>
  <c r="I193" i="1"/>
  <c r="N192" i="1"/>
  <c r="M192" i="1"/>
  <c r="J185" i="1"/>
  <c r="L183" i="1"/>
  <c r="K183" i="1"/>
  <c r="L182" i="1"/>
  <c r="L173" i="1"/>
  <c r="K173" i="1"/>
  <c r="J173" i="1"/>
  <c r="I173" i="1"/>
  <c r="I166" i="1"/>
  <c r="M165" i="1"/>
  <c r="L165" i="1"/>
  <c r="K165" i="1"/>
  <c r="L163" i="1"/>
  <c r="K163" i="1"/>
  <c r="M162" i="1"/>
  <c r="K157" i="1"/>
  <c r="J149" i="1"/>
  <c r="I149" i="1"/>
  <c r="K146" i="1"/>
  <c r="J146" i="1"/>
  <c r="I146" i="1"/>
  <c r="I144" i="1"/>
  <c r="L143" i="1"/>
  <c r="K143" i="1"/>
  <c r="J143" i="1"/>
  <c r="M133" i="1"/>
  <c r="L133" i="1"/>
  <c r="K133" i="1"/>
  <c r="J133" i="1"/>
  <c r="I133" i="1"/>
  <c r="N132" i="1"/>
  <c r="N131" i="1"/>
  <c r="N130" i="1"/>
  <c r="N129" i="1"/>
  <c r="N133" i="1" s="1"/>
  <c r="N128" i="1"/>
  <c r="N127" i="1"/>
  <c r="N126" i="1"/>
  <c r="L120" i="1"/>
  <c r="N119" i="1"/>
  <c r="N118" i="1"/>
  <c r="M183" i="1"/>
  <c r="N116" i="1"/>
  <c r="N115" i="1"/>
  <c r="N114" i="1"/>
  <c r="N180" i="1" s="1"/>
  <c r="N113" i="1"/>
  <c r="K178" i="1"/>
  <c r="J178" i="1"/>
  <c r="I178" i="1"/>
  <c r="N111" i="1"/>
  <c r="J176" i="1"/>
  <c r="N110" i="1"/>
  <c r="M175" i="1"/>
  <c r="L175" i="1"/>
  <c r="K175" i="1"/>
  <c r="N109" i="1"/>
  <c r="N108" i="1"/>
  <c r="K120" i="1"/>
  <c r="J120" i="1"/>
  <c r="N107" i="1"/>
  <c r="M172" i="1"/>
  <c r="N106" i="1"/>
  <c r="I102" i="1"/>
  <c r="N101" i="1"/>
  <c r="J166" i="1"/>
  <c r="N99" i="1"/>
  <c r="N98" i="1"/>
  <c r="K102" i="1"/>
  <c r="J163" i="1"/>
  <c r="I163" i="1"/>
  <c r="M102" i="1"/>
  <c r="N96" i="1"/>
  <c r="N95" i="1"/>
  <c r="K94" i="1"/>
  <c r="N93" i="1"/>
  <c r="J158" i="1"/>
  <c r="N92" i="1"/>
  <c r="M157" i="1"/>
  <c r="N91" i="1"/>
  <c r="J94" i="1"/>
  <c r="K88" i="1"/>
  <c r="J88" i="1"/>
  <c r="I88" i="1"/>
  <c r="M88" i="1"/>
  <c r="N87" i="1"/>
  <c r="N86" i="1"/>
  <c r="I85" i="1"/>
  <c r="I89" i="1" s="1"/>
  <c r="N84" i="1"/>
  <c r="N83" i="1"/>
  <c r="M148" i="1"/>
  <c r="L148" i="1"/>
  <c r="K85" i="1"/>
  <c r="K89" i="1" s="1"/>
  <c r="J85" i="1"/>
  <c r="J89" i="1" s="1"/>
  <c r="N81" i="1"/>
  <c r="L146" i="1"/>
  <c r="L85" i="1"/>
  <c r="N78" i="1"/>
  <c r="M85" i="1"/>
  <c r="M89" i="1" s="1"/>
  <c r="I143" i="1"/>
  <c r="N66" i="1"/>
  <c r="N198" i="1" s="1"/>
  <c r="M197" i="1"/>
  <c r="L197" i="1"/>
  <c r="K197" i="1"/>
  <c r="N65" i="1"/>
  <c r="M196" i="1"/>
  <c r="L196" i="1"/>
  <c r="K196" i="1"/>
  <c r="N64" i="1"/>
  <c r="M195" i="1"/>
  <c r="L195" i="1"/>
  <c r="J195" i="1"/>
  <c r="I195" i="1"/>
  <c r="M194" i="1"/>
  <c r="K194" i="1"/>
  <c r="J194" i="1"/>
  <c r="I194" i="1"/>
  <c r="J67" i="1"/>
  <c r="N61" i="1"/>
  <c r="N193" i="1" s="1"/>
  <c r="N60" i="1"/>
  <c r="L192" i="1"/>
  <c r="K192" i="1"/>
  <c r="J192" i="1"/>
  <c r="I192" i="1"/>
  <c r="M185" i="1"/>
  <c r="L185" i="1"/>
  <c r="K185" i="1"/>
  <c r="N53" i="1"/>
  <c r="N185" i="1" s="1"/>
  <c r="M184" i="1"/>
  <c r="L184" i="1"/>
  <c r="K184" i="1"/>
  <c r="J184" i="1"/>
  <c r="N52" i="1"/>
  <c r="N184" i="1" s="1"/>
  <c r="N51" i="1"/>
  <c r="J183" i="1"/>
  <c r="I183" i="1"/>
  <c r="M182" i="1"/>
  <c r="K182" i="1"/>
  <c r="J182" i="1"/>
  <c r="I182" i="1"/>
  <c r="M181" i="1"/>
  <c r="L181" i="1"/>
  <c r="K181" i="1"/>
  <c r="J181" i="1"/>
  <c r="N49" i="1"/>
  <c r="N181" i="1" s="1"/>
  <c r="N48" i="1"/>
  <c r="L180" i="1"/>
  <c r="K180" i="1"/>
  <c r="J180" i="1"/>
  <c r="I180" i="1"/>
  <c r="M179" i="1"/>
  <c r="L179" i="1"/>
  <c r="K179" i="1"/>
  <c r="J179" i="1"/>
  <c r="M178" i="1"/>
  <c r="M177" i="1"/>
  <c r="L177" i="1"/>
  <c r="K177" i="1"/>
  <c r="J177" i="1"/>
  <c r="M176" i="1"/>
  <c r="L176" i="1"/>
  <c r="K176" i="1"/>
  <c r="I175" i="1"/>
  <c r="M174" i="1"/>
  <c r="L174" i="1"/>
  <c r="K174" i="1"/>
  <c r="J174" i="1"/>
  <c r="M173" i="1"/>
  <c r="K172" i="1"/>
  <c r="J172" i="1"/>
  <c r="M167" i="1"/>
  <c r="L167" i="1"/>
  <c r="K167" i="1"/>
  <c r="J167" i="1"/>
  <c r="N34" i="1"/>
  <c r="M166" i="1"/>
  <c r="L166" i="1"/>
  <c r="K166" i="1"/>
  <c r="J165" i="1"/>
  <c r="I165" i="1"/>
  <c r="M164" i="1"/>
  <c r="L164" i="1"/>
  <c r="K164" i="1"/>
  <c r="J164" i="1"/>
  <c r="N31" i="1"/>
  <c r="M163" i="1"/>
  <c r="L162" i="1"/>
  <c r="K162" i="1"/>
  <c r="J162" i="1"/>
  <c r="N29" i="1"/>
  <c r="N161" i="1" s="1"/>
  <c r="M159" i="1"/>
  <c r="L159" i="1"/>
  <c r="K159" i="1"/>
  <c r="J159" i="1"/>
  <c r="L158" i="1"/>
  <c r="K158" i="1"/>
  <c r="L28" i="1"/>
  <c r="K28" i="1"/>
  <c r="K160" i="1" s="1"/>
  <c r="J157" i="1"/>
  <c r="I157" i="1"/>
  <c r="K153" i="1"/>
  <c r="J153" i="1"/>
  <c r="M152" i="1"/>
  <c r="M150" i="1"/>
  <c r="L150" i="1"/>
  <c r="K150" i="1"/>
  <c r="J150" i="1"/>
  <c r="M149" i="1"/>
  <c r="L149" i="1"/>
  <c r="K149" i="1"/>
  <c r="I148" i="1"/>
  <c r="M147" i="1"/>
  <c r="L147" i="1"/>
  <c r="K147" i="1"/>
  <c r="J147" i="1"/>
  <c r="N15" i="1"/>
  <c r="N13" i="1"/>
  <c r="N144" i="1" s="1"/>
  <c r="N12" i="1"/>
  <c r="J199" i="1" l="1"/>
  <c r="K60" i="4"/>
  <c r="N46" i="1"/>
  <c r="L178" i="1"/>
  <c r="L160" i="1"/>
  <c r="L169" i="1" s="1"/>
  <c r="K23" i="1"/>
  <c r="K152" i="1"/>
  <c r="N163" i="1"/>
  <c r="N77" i="1"/>
  <c r="N143" i="1" s="1"/>
  <c r="N117" i="1"/>
  <c r="N183" i="1" s="1"/>
  <c r="I145" i="1"/>
  <c r="K36" i="1"/>
  <c r="K168" i="1" s="1"/>
  <c r="K169" i="1" s="1"/>
  <c r="K161" i="1"/>
  <c r="I181" i="1"/>
  <c r="M36" i="1"/>
  <c r="M168" i="1" s="1"/>
  <c r="M161" i="1"/>
  <c r="I158" i="1"/>
  <c r="K37" i="1"/>
  <c r="K103" i="1"/>
  <c r="M120" i="1"/>
  <c r="L157" i="1"/>
  <c r="M94" i="1"/>
  <c r="M103" i="1" s="1"/>
  <c r="M28" i="1"/>
  <c r="M158" i="1"/>
  <c r="N79" i="1"/>
  <c r="M144" i="1"/>
  <c r="M145" i="1"/>
  <c r="M180" i="1"/>
  <c r="J36" i="1"/>
  <c r="J161" i="1"/>
  <c r="L94" i="1"/>
  <c r="L103" i="1" s="1"/>
  <c r="L36" i="1"/>
  <c r="L168" i="1" s="1"/>
  <c r="L161" i="1"/>
  <c r="I179" i="1"/>
  <c r="N47" i="1"/>
  <c r="N179" i="1" s="1"/>
  <c r="N41" i="1"/>
  <c r="N173" i="1" s="1"/>
  <c r="N19" i="1"/>
  <c r="N150" i="1" s="1"/>
  <c r="I150" i="1"/>
  <c r="L37" i="1"/>
  <c r="I67" i="1"/>
  <c r="M153" i="1"/>
  <c r="J22" i="2"/>
  <c r="J28" i="2"/>
  <c r="N26" i="1"/>
  <c r="N158" i="1" s="1"/>
  <c r="K28" i="2"/>
  <c r="K22" i="2"/>
  <c r="M67" i="1"/>
  <c r="M193" i="1"/>
  <c r="N82" i="1"/>
  <c r="L88" i="1"/>
  <c r="L122" i="1" s="1"/>
  <c r="L135" i="1" s="1"/>
  <c r="L54" i="1"/>
  <c r="L186" i="1" s="1"/>
  <c r="N80" i="1"/>
  <c r="N146" i="1" s="1"/>
  <c r="N85" i="1"/>
  <c r="L102" i="1"/>
  <c r="I120" i="1"/>
  <c r="K148" i="1"/>
  <c r="L23" i="1"/>
  <c r="L152" i="1"/>
  <c r="N35" i="1"/>
  <c r="N167" i="1" s="1"/>
  <c r="I167" i="1"/>
  <c r="I47" i="3"/>
  <c r="N47" i="3" s="1"/>
  <c r="N21" i="1"/>
  <c r="N152" i="1" s="1"/>
  <c r="N22" i="1"/>
  <c r="N153" i="1" s="1"/>
  <c r="I153" i="1"/>
  <c r="N42" i="1"/>
  <c r="N174" i="1" s="1"/>
  <c r="I174" i="1"/>
  <c r="M122" i="1"/>
  <c r="M135" i="1" s="1"/>
  <c r="J20" i="1"/>
  <c r="N18" i="1"/>
  <c r="N149" i="1" s="1"/>
  <c r="I176" i="1"/>
  <c r="M23" i="1"/>
  <c r="J54" i="1"/>
  <c r="J186" i="1" s="1"/>
  <c r="L28" i="2"/>
  <c r="I54" i="1"/>
  <c r="N40" i="1"/>
  <c r="N172" i="1" s="1"/>
  <c r="I172" i="1"/>
  <c r="K54" i="1"/>
  <c r="K186" i="1" s="1"/>
  <c r="M146" i="1"/>
  <c r="J144" i="1"/>
  <c r="J145" i="1"/>
  <c r="K144" i="1"/>
  <c r="K145" i="1"/>
  <c r="I152" i="1"/>
  <c r="I23" i="1"/>
  <c r="M54" i="1"/>
  <c r="N197" i="1"/>
  <c r="I94" i="1"/>
  <c r="I26" i="2"/>
  <c r="I161" i="1"/>
  <c r="I36" i="1"/>
  <c r="I164" i="1"/>
  <c r="N32" i="1"/>
  <c r="N164" i="1" s="1"/>
  <c r="M143" i="1"/>
  <c r="N30" i="1"/>
  <c r="N162" i="1" s="1"/>
  <c r="I162" i="1"/>
  <c r="N44" i="1"/>
  <c r="N176" i="1" s="1"/>
  <c r="N112" i="1"/>
  <c r="L153" i="1"/>
  <c r="I177" i="1"/>
  <c r="N45" i="1"/>
  <c r="N177" i="1" s="1"/>
  <c r="N63" i="1"/>
  <c r="N195" i="1" s="1"/>
  <c r="I22" i="2"/>
  <c r="I28" i="2"/>
  <c r="N16" i="1"/>
  <c r="N147" i="1" s="1"/>
  <c r="I147" i="1"/>
  <c r="N196" i="1"/>
  <c r="L20" i="1"/>
  <c r="K67" i="1"/>
  <c r="I159" i="1"/>
  <c r="N27" i="1"/>
  <c r="N159" i="1" s="1"/>
  <c r="L67" i="1"/>
  <c r="K122" i="1"/>
  <c r="K135" i="1" s="1"/>
  <c r="J102" i="1"/>
  <c r="J103" i="1" s="1"/>
  <c r="I184" i="1"/>
  <c r="M28" i="2"/>
  <c r="J175" i="1"/>
  <c r="L145" i="1"/>
  <c r="L144" i="1"/>
  <c r="J148" i="1"/>
  <c r="J23" i="1"/>
  <c r="J152" i="1"/>
  <c r="L172" i="1"/>
  <c r="N97" i="1"/>
  <c r="N102" i="1" s="1"/>
  <c r="N100" i="1"/>
  <c r="N166" i="1" s="1"/>
  <c r="I196" i="1"/>
  <c r="J26" i="2"/>
  <c r="I20" i="1"/>
  <c r="I28" i="1"/>
  <c r="I185" i="1"/>
  <c r="I197" i="1"/>
  <c r="L22" i="2"/>
  <c r="N50" i="1"/>
  <c r="N182" i="1" s="1"/>
  <c r="N62" i="1"/>
  <c r="N194" i="1" s="1"/>
  <c r="J28" i="1"/>
  <c r="N17" i="1"/>
  <c r="N25" i="1"/>
  <c r="N157" i="1" s="1"/>
  <c r="N33" i="1"/>
  <c r="N165" i="1" s="1"/>
  <c r="N43" i="1"/>
  <c r="N175" i="1" s="1"/>
  <c r="J24" i="1" l="1"/>
  <c r="J151" i="1"/>
  <c r="N28" i="1"/>
  <c r="I160" i="1"/>
  <c r="I169" i="1" s="1"/>
  <c r="I37" i="1"/>
  <c r="I24" i="1"/>
  <c r="I151" i="1"/>
  <c r="I155" i="1" s="1"/>
  <c r="N60" i="4"/>
  <c r="M199" i="1"/>
  <c r="J122" i="1"/>
  <c r="J135" i="1" s="1"/>
  <c r="N89" i="1"/>
  <c r="M37" i="1"/>
  <c r="M160" i="1"/>
  <c r="M169" i="1" s="1"/>
  <c r="L60" i="4"/>
  <c r="K199" i="1"/>
  <c r="L24" i="1"/>
  <c r="L151" i="1"/>
  <c r="N36" i="1"/>
  <c r="N168" i="1" s="1"/>
  <c r="I168" i="1"/>
  <c r="J154" i="1"/>
  <c r="J56" i="1"/>
  <c r="J168" i="1"/>
  <c r="N178" i="1"/>
  <c r="N148" i="1"/>
  <c r="I103" i="1"/>
  <c r="N94" i="1"/>
  <c r="N103" i="1" s="1"/>
  <c r="M20" i="1"/>
  <c r="M56" i="1" s="1"/>
  <c r="L56" i="1"/>
  <c r="L154" i="1"/>
  <c r="L199" i="1"/>
  <c r="M60" i="4"/>
  <c r="K154" i="1"/>
  <c r="L89" i="1"/>
  <c r="N54" i="1"/>
  <c r="I186" i="1"/>
  <c r="J160" i="1"/>
  <c r="J37" i="1"/>
  <c r="M154" i="1"/>
  <c r="K20" i="1"/>
  <c r="N120" i="1"/>
  <c r="I122" i="1"/>
  <c r="J60" i="4"/>
  <c r="N67" i="1"/>
  <c r="N199" i="1" s="1"/>
  <c r="I199" i="1"/>
  <c r="M186" i="1"/>
  <c r="I154" i="1"/>
  <c r="N23" i="1"/>
  <c r="I56" i="1"/>
  <c r="N88" i="1"/>
  <c r="N14" i="1"/>
  <c r="N145" i="1" s="1"/>
  <c r="M69" i="1" l="1"/>
  <c r="M201" i="1" s="1"/>
  <c r="M188" i="1"/>
  <c r="N58" i="4"/>
  <c r="N59" i="4" s="1"/>
  <c r="N186" i="1"/>
  <c r="J169" i="1"/>
  <c r="N160" i="1"/>
  <c r="N169" i="1" s="1"/>
  <c r="N37" i="1"/>
  <c r="N122" i="1"/>
  <c r="I135" i="1"/>
  <c r="N135" i="1" s="1"/>
  <c r="K24" i="1"/>
  <c r="K151" i="1"/>
  <c r="K155" i="1" s="1"/>
  <c r="N20" i="1"/>
  <c r="L155" i="1"/>
  <c r="L69" i="1"/>
  <c r="L201" i="1" s="1"/>
  <c r="L188" i="1"/>
  <c r="M58" i="4"/>
  <c r="M59" i="4" s="1"/>
  <c r="M24" i="1"/>
  <c r="M151" i="1"/>
  <c r="M155" i="1" s="1"/>
  <c r="J69" i="1"/>
  <c r="J201" i="1" s="1"/>
  <c r="J188" i="1"/>
  <c r="K58" i="4"/>
  <c r="K59" i="4" s="1"/>
  <c r="I69" i="1"/>
  <c r="I188" i="1"/>
  <c r="J58" i="4"/>
  <c r="J59" i="4" s="1"/>
  <c r="N154" i="1"/>
  <c r="J155" i="1"/>
  <c r="K56" i="1"/>
  <c r="K69" i="1" l="1"/>
  <c r="K201" i="1" s="1"/>
  <c r="K188" i="1"/>
  <c r="L58" i="4"/>
  <c r="L59" i="4" s="1"/>
  <c r="I201" i="1"/>
  <c r="N69" i="1"/>
  <c r="N201" i="1" s="1"/>
  <c r="N24" i="1"/>
  <c r="N151" i="1"/>
  <c r="N155" i="1" s="1"/>
  <c r="N56" i="1"/>
  <c r="N188" i="1" s="1"/>
</calcChain>
</file>

<file path=xl/sharedStrings.xml><?xml version="1.0" encoding="utf-8"?>
<sst xmlns="http://schemas.openxmlformats.org/spreadsheetml/2006/main" count="772" uniqueCount="210">
  <si>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</si>
  <si>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</si>
  <si>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</si>
  <si>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</si>
  <si>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</si>
  <si>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</si>
  <si>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</si>
  <si>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</si>
  <si>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</si>
  <si>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</si>
  <si>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</si>
  <si>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</si>
  <si>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</si>
  <si>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</si>
  <si>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</si>
  <si>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</si>
  <si>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</si>
  <si>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</si>
  <si>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</si>
  <si>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</si>
  <si>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</si>
  <si>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</si>
  <si>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</si>
  <si>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</si>
  <si>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</si>
  <si>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</si>
  <si>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</si>
  <si>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</si>
  <si>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</si>
  <si>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</si>
  <si>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</si>
  <si>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</si>
  <si>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</si>
  <si>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</si>
  <si>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</si>
  <si>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</si>
  <si>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</si>
  <si>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</si>
  <si>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</si>
  <si>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</si>
  <si>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</si>
  <si>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</si>
  <si>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</si>
  <si>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</si>
  <si>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</si>
  <si>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</si>
  <si>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</si>
  <si>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</si>
  <si>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</si>
  <si>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</si>
  <si>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</si>
  <si>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</si>
  <si>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</si>
  <si>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</si>
  <si>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</si>
  <si>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</si>
  <si>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</si>
  <si>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</si>
  <si>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</si>
  <si>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</si>
  <si>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</si>
  <si>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</si>
  <si>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</si>
  <si>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</si>
  <si>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</si>
  <si>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</si>
  <si>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</si>
  <si>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</si>
  <si>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</si>
  <si>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</si>
  <si>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</si>
  <si>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</si>
  <si>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</si>
  <si>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</si>
  <si>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</si>
  <si>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</si>
  <si>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</si>
  <si>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</si>
  <si>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</si>
  <si>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</si>
  <si>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</si>
  <si>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</si>
  <si>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</si>
  <si>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</si>
  <si>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</si>
  <si>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</si>
  <si>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</si>
  <si>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</si>
  <si>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</si>
  <si>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</si>
  <si>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</si>
  <si>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</si>
  <si>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</si>
  <si>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</si>
  <si>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</si>
  <si>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</si>
  <si>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</si>
  <si>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</si>
  <si>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</si>
  <si>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</si>
  <si>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</si>
  <si>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</si>
  <si>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</si>
  <si>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</si>
  <si>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</si>
  <si>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</si>
  <si>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</si>
  <si>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</si>
  <si>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</si>
  <si>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</si>
  <si>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</si>
  <si>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</si>
  <si>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</si>
  <si>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</si>
  <si>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</si>
  <si>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</si>
  <si>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</si>
  <si>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</si>
  <si>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</si>
  <si>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</si>
  <si>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</si>
  <si>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</si>
  <si>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</si>
  <si>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</si>
  <si>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</si>
  <si>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</si>
  <si>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</si>
  <si>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</si>
  <si>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</si>
  <si>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</si>
  <si>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</si>
  <si>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</si>
  <si>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</si>
  <si>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</si>
  <si>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</si>
  <si>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</si>
  <si>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</si>
  <si>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</si>
  <si>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</si>
  <si>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</si>
  <si>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</si>
  <si>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</si>
  <si>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</si>
  <si>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</si>
  <si>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</si>
  <si>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</si>
  <si>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</si>
  <si>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</si>
  <si>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</si>
  <si>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</si>
  <si>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</si>
  <si>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</si>
  <si>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</si>
  <si>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</si>
  <si>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</si>
  <si>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</si>
  <si>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</si>
  <si>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</si>
  <si>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</si>
  <si>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</si>
  <si>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</si>
  <si>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</si>
  <si>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</si>
  <si>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</si>
  <si>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1 : 860</t>
  </si>
  <si>
    <t>0 : 0</t>
  </si>
  <si>
    <t>1 : 1448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</si>
  <si>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</si>
  <si>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</si>
  <si>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</si>
  <si>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</si>
  <si>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</si>
  <si>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</si>
  <si>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</si>
  <si>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</si>
  <si>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</si>
  <si>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</si>
  <si>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</si>
  <si>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</si>
  <si>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</si>
  <si>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</si>
  <si>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</si>
  <si>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</si>
  <si>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</si>
  <si>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</si>
  <si>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</si>
  <si>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</si>
  <si>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</si>
  <si>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</si>
  <si>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</si>
  <si>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</si>
  <si>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</si>
  <si>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</si>
  <si>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</si>
  <si>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</si>
  <si>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</si>
  <si>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</si>
  <si>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</si>
  <si>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</si>
  <si>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</si>
  <si>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</si>
  <si>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</si>
  <si>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</si>
  <si>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</si>
  <si>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</si>
  <si>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</si>
  <si>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Cadent North West</t>
  </si>
  <si>
    <t>1 : 523</t>
  </si>
  <si>
    <t>0:0</t>
  </si>
  <si>
    <t>1:0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</si>
</sst>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"/>
    <numFmt numFmtId="167" formatCode="0.000%"/>
    <numFmt numFmtId="168" formatCode="0.0%"/>
    <numFmt numFmtId="169" formatCode="0.0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4" fontId="5" fillId="6" borderId="0" applyBorder="0" applyAlignment="0" applyProtection="0"/>
    <xf numFmtId="4" fontId="5" fillId="8" borderId="0"/>
    <xf numFmtId="0" fontId="5" fillId="0" borderId="0"/>
    <xf numFmtId="0" fontId="8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4" fontId="5" fillId="6" borderId="0" applyBorder="0" applyAlignment="0" applyProtection="0"/>
    <xf numFmtId="0" fontId="5" fillId="0" borderId="0"/>
    <xf numFmtId="0" fontId="1" fillId="0" borderId="0"/>
  </cellStyleXfs>
  <cellXfs count="130">
    <xf numFmtId="0" fontId="0" fillId="0" borderId="0" xfId="0"/>
    <xf numFmtId="0" fontId="4" fillId="2" borderId="0" xfId="2" applyFont="1" applyFill="1"/>
    <xf numFmtId="0" fontId="4" fillId="2" borderId="0" xfId="3" applyFont="1" applyFill="1"/>
    <xf numFmtId="0" fontId="0" fillId="2" borderId="0" xfId="3" applyFont="1" applyFill="1"/>
    <xf numFmtId="0" fontId="4" fillId="2" borderId="0" xfId="3" applyFont="1" applyFill="1" applyAlignment="1">
      <alignment horizontal="left"/>
    </xf>
    <xf numFmtId="0" fontId="4" fillId="2" borderId="1" xfId="3" applyFont="1" applyFill="1" applyBorder="1"/>
    <xf numFmtId="0" fontId="0" fillId="2" borderId="1" xfId="3" applyFont="1" applyFill="1" applyBorder="1"/>
    <xf numFmtId="0" fontId="6" fillId="0" borderId="0" xfId="4" applyFont="1"/>
    <xf numFmtId="0" fontId="7" fillId="0" borderId="0" xfId="4" applyFont="1" applyAlignment="1">
      <alignment vertical="center"/>
    </xf>
    <xf numFmtId="164" fontId="9" fillId="0" borderId="0" xfId="5" applyNumberFormat="1" applyFont="1"/>
    <xf numFmtId="0" fontId="6" fillId="0" borderId="0" xfId="4" applyFont="1" applyAlignment="1">
      <alignment horizontal="center"/>
    </xf>
    <xf numFmtId="0" fontId="7" fillId="3" borderId="2" xfId="4" applyFont="1" applyFill="1" applyBorder="1" applyAlignment="1">
      <alignment horizontal="center" vertical="center"/>
    </xf>
    <xf numFmtId="0" fontId="0" fillId="0" borderId="3" xfId="0" applyBorder="1"/>
    <xf numFmtId="0" fontId="11" fillId="0" borderId="0" xfId="6" applyFont="1"/>
    <xf numFmtId="164" fontId="12" fillId="0" borderId="0" xfId="5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3" fillId="0" borderId="4" xfId="7" applyFont="1" applyBorder="1" applyAlignment="1">
      <alignment horizontal="center" vertical="center"/>
    </xf>
    <xf numFmtId="0" fontId="13" fillId="0" borderId="5" xfId="7" applyFont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4" fillId="4" borderId="0" xfId="6" applyFont="1" applyFill="1"/>
    <xf numFmtId="0" fontId="15" fillId="4" borderId="0" xfId="6" applyFont="1" applyFill="1"/>
    <xf numFmtId="0" fontId="1" fillId="0" borderId="0" xfId="4" applyFont="1" applyAlignment="1">
      <alignment vertical="center"/>
    </xf>
    <xf numFmtId="0" fontId="9" fillId="5" borderId="0" xfId="6" applyFont="1" applyFill="1"/>
    <xf numFmtId="0" fontId="11" fillId="5" borderId="0" xfId="6" applyFont="1" applyFill="1"/>
    <xf numFmtId="165" fontId="11" fillId="5" borderId="0" xfId="6" applyNumberFormat="1" applyFont="1" applyFill="1"/>
    <xf numFmtId="0" fontId="6" fillId="0" borderId="0" xfId="8" applyFont="1" applyAlignment="1">
      <alignment vertical="center"/>
    </xf>
    <xf numFmtId="164" fontId="11" fillId="0" borderId="0" xfId="5" applyNumberFormat="1" applyFont="1"/>
    <xf numFmtId="4" fontId="1" fillId="7" borderId="7" xfId="9" applyFont="1" applyFill="1" applyBorder="1" applyAlignment="1">
      <alignment horizontal="center"/>
    </xf>
    <xf numFmtId="0" fontId="9" fillId="0" borderId="0" xfId="6" applyFont="1"/>
    <xf numFmtId="0" fontId="16" fillId="0" borderId="0" xfId="4" applyFont="1"/>
    <xf numFmtId="4" fontId="2" fillId="7" borderId="7" xfId="10" applyFont="1" applyFill="1" applyBorder="1" applyAlignment="1">
      <alignment horizontal="center"/>
    </xf>
    <xf numFmtId="164" fontId="9" fillId="9" borderId="0" xfId="5" applyNumberFormat="1" applyFont="1" applyFill="1"/>
    <xf numFmtId="0" fontId="6" fillId="0" borderId="0" xfId="11" applyFont="1"/>
    <xf numFmtId="0" fontId="11" fillId="0" borderId="0" xfId="6" applyFont="1" applyAlignment="1">
      <alignment horizontal="right"/>
    </xf>
    <xf numFmtId="0" fontId="9" fillId="9" borderId="0" xfId="6" applyFont="1" applyFill="1"/>
    <xf numFmtId="165" fontId="17" fillId="0" borderId="0" xfId="0" applyNumberFormat="1" applyFont="1" applyAlignment="1">
      <alignment vertical="top"/>
    </xf>
    <xf numFmtId="4" fontId="8" fillId="7" borderId="7" xfId="9" applyFont="1" applyFill="1" applyBorder="1" applyAlignment="1">
      <alignment horizontal="center"/>
    </xf>
    <xf numFmtId="4" fontId="16" fillId="0" borderId="7" xfId="10" applyFont="1" applyFill="1" applyBorder="1"/>
    <xf numFmtId="49" fontId="17" fillId="0" borderId="0" xfId="0" applyNumberFormat="1" applyFont="1" applyAlignment="1">
      <alignment vertical="top"/>
    </xf>
    <xf numFmtId="0" fontId="1" fillId="0" borderId="0" xfId="8" applyFont="1" applyAlignment="1">
      <alignment vertical="center"/>
    </xf>
    <xf numFmtId="0" fontId="6" fillId="0" borderId="0" xfId="8" applyFont="1"/>
    <xf numFmtId="0" fontId="1" fillId="0" borderId="0" xfId="8" applyFont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4" fontId="1" fillId="10" borderId="7" xfId="13" applyNumberFormat="1" applyFont="1" applyBorder="1"/>
    <xf numFmtId="4" fontId="2" fillId="8" borderId="7" xfId="10" applyFont="1" applyBorder="1" applyAlignment="1">
      <alignment horizontal="center"/>
    </xf>
    <xf numFmtId="4" fontId="18" fillId="7" borderId="7" xfId="9" applyFont="1" applyFill="1" applyBorder="1" applyAlignment="1">
      <alignment horizontal="center"/>
    </xf>
    <xf numFmtId="0" fontId="0" fillId="2" borderId="0" xfId="3" applyFont="1" applyFill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6" fillId="0" borderId="0" xfId="14" applyFont="1"/>
    <xf numFmtId="0" fontId="7" fillId="0" borderId="0" xfId="14" applyFont="1" applyAlignment="1">
      <alignment vertical="center"/>
    </xf>
    <xf numFmtId="0" fontId="7" fillId="3" borderId="8" xfId="14" applyFont="1" applyFill="1" applyBorder="1" applyAlignment="1">
      <alignment horizontal="center" vertical="center"/>
    </xf>
    <xf numFmtId="0" fontId="7" fillId="3" borderId="9" xfId="14" applyFont="1" applyFill="1" applyBorder="1" applyAlignment="1">
      <alignment horizontal="center" vertical="center"/>
    </xf>
    <xf numFmtId="0" fontId="7" fillId="3" borderId="10" xfId="14" applyFont="1" applyFill="1" applyBorder="1" applyAlignment="1">
      <alignment horizontal="center" vertical="center"/>
    </xf>
    <xf numFmtId="0" fontId="7" fillId="0" borderId="0" xfId="14" applyFont="1"/>
    <xf numFmtId="0" fontId="6" fillId="0" borderId="4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6" fillId="0" borderId="6" xfId="15" applyFont="1" applyBorder="1" applyAlignment="1">
      <alignment horizontal="center" vertical="center"/>
    </xf>
    <xf numFmtId="0" fontId="11" fillId="11" borderId="0" xfId="6" applyFont="1" applyFill="1"/>
    <xf numFmtId="0" fontId="19" fillId="11" borderId="0" xfId="6" applyFont="1" applyFill="1"/>
    <xf numFmtId="0" fontId="11" fillId="11" borderId="0" xfId="6" applyFont="1" applyFill="1" applyAlignment="1">
      <alignment horizontal="center"/>
    </xf>
    <xf numFmtId="0" fontId="1" fillId="0" borderId="0" xfId="14" applyFont="1" applyAlignment="1">
      <alignment vertical="center"/>
    </xf>
    <xf numFmtId="0" fontId="6" fillId="0" borderId="0" xfId="14" applyFont="1" applyAlignment="1">
      <alignment vertical="center"/>
    </xf>
    <xf numFmtId="0" fontId="1" fillId="0" borderId="0" xfId="14" applyFont="1" applyAlignment="1">
      <alignment horizontal="center" vertical="center"/>
    </xf>
    <xf numFmtId="0" fontId="6" fillId="0" borderId="0" xfId="14" applyFont="1" applyAlignment="1">
      <alignment horizontal="center" vertical="center"/>
    </xf>
    <xf numFmtId="0" fontId="11" fillId="5" borderId="0" xfId="6" applyFont="1" applyFill="1" applyAlignment="1">
      <alignment horizontal="center"/>
    </xf>
    <xf numFmtId="3" fontId="1" fillId="6" borderId="7" xfId="9" applyNumberFormat="1" applyFont="1" applyBorder="1" applyAlignment="1">
      <alignment horizontal="center"/>
    </xf>
    <xf numFmtId="4" fontId="1" fillId="6" borderId="7" xfId="9" applyFont="1" applyBorder="1" applyAlignment="1">
      <alignment horizontal="center"/>
    </xf>
    <xf numFmtId="0" fontId="16" fillId="0" borderId="0" xfId="14" applyFont="1" applyAlignment="1">
      <alignment vertical="center"/>
    </xf>
    <xf numFmtId="4" fontId="1" fillId="7" borderId="7" xfId="16" applyFont="1" applyFill="1" applyBorder="1" applyAlignment="1">
      <alignment horizontal="center"/>
    </xf>
    <xf numFmtId="0" fontId="6" fillId="0" borderId="0" xfId="14" applyFont="1" applyAlignment="1">
      <alignment horizontal="left"/>
    </xf>
    <xf numFmtId="0" fontId="6" fillId="0" borderId="0" xfId="14" applyFont="1" applyAlignment="1">
      <alignment horizontal="center"/>
    </xf>
    <xf numFmtId="0" fontId="7" fillId="3" borderId="8" xfId="14" applyFont="1" applyFill="1" applyBorder="1" applyAlignment="1">
      <alignment horizontal="centerContinuous" vertical="center"/>
    </xf>
    <xf numFmtId="0" fontId="7" fillId="3" borderId="9" xfId="14" applyFont="1" applyFill="1" applyBorder="1" applyAlignment="1">
      <alignment horizontal="centerContinuous" vertical="center"/>
    </xf>
    <xf numFmtId="0" fontId="7" fillId="3" borderId="10" xfId="14" applyFont="1" applyFill="1" applyBorder="1" applyAlignment="1">
      <alignment horizontal="centerContinuous" vertical="center"/>
    </xf>
    <xf numFmtId="0" fontId="7" fillId="3" borderId="11" xfId="14" applyFont="1" applyFill="1" applyBorder="1" applyAlignment="1">
      <alignment horizontal="centerContinuous" vertical="center"/>
    </xf>
    <xf numFmtId="0" fontId="7" fillId="0" borderId="0" xfId="14" applyFont="1" applyAlignment="1">
      <alignment horizontal="left"/>
    </xf>
    <xf numFmtId="0" fontId="6" fillId="0" borderId="12" xfId="15" applyFont="1" applyBorder="1" applyAlignment="1">
      <alignment horizontal="center" vertical="center"/>
    </xf>
    <xf numFmtId="0" fontId="16" fillId="0" borderId="13" xfId="14" applyFont="1" applyBorder="1" applyAlignment="1">
      <alignment horizontal="center"/>
    </xf>
    <xf numFmtId="0" fontId="11" fillId="0" borderId="0" xfId="12" applyFont="1" applyAlignment="1">
      <alignment horizontal="left" vertical="center"/>
    </xf>
    <xf numFmtId="3" fontId="1" fillId="7" borderId="7" xfId="9" applyNumberFormat="1" applyFont="1" applyFill="1" applyBorder="1"/>
    <xf numFmtId="0" fontId="16" fillId="0" borderId="0" xfId="14" applyFont="1"/>
    <xf numFmtId="166" fontId="1" fillId="7" borderId="7" xfId="9" applyNumberFormat="1" applyFont="1" applyFill="1" applyBorder="1"/>
    <xf numFmtId="166" fontId="1" fillId="0" borderId="0" xfId="14" applyNumberFormat="1" applyFont="1" applyAlignment="1">
      <alignment vertical="center"/>
    </xf>
    <xf numFmtId="166" fontId="6" fillId="0" borderId="0" xfId="14" applyNumberFormat="1" applyFont="1" applyAlignment="1">
      <alignment vertical="center"/>
    </xf>
    <xf numFmtId="166" fontId="11" fillId="5" borderId="0" xfId="6" applyNumberFormat="1" applyFont="1" applyFill="1"/>
    <xf numFmtId="166" fontId="1" fillId="7" borderId="7" xfId="16" applyNumberFormat="1" applyFont="1" applyFill="1" applyBorder="1"/>
    <xf numFmtId="0" fontId="1" fillId="0" borderId="0" xfId="17" applyFont="1" applyAlignment="1">
      <alignment vertical="center"/>
    </xf>
    <xf numFmtId="0" fontId="6" fillId="0" borderId="0" xfId="17" applyFont="1" applyAlignment="1">
      <alignment vertical="center"/>
    </xf>
    <xf numFmtId="0" fontId="6" fillId="0" borderId="0" xfId="17" applyFont="1"/>
    <xf numFmtId="3" fontId="1" fillId="7" borderId="7" xfId="16" applyNumberFormat="1" applyFont="1" applyFill="1" applyBorder="1"/>
    <xf numFmtId="3" fontId="11" fillId="0" borderId="0" xfId="5" applyNumberFormat="1" applyFont="1"/>
    <xf numFmtId="3" fontId="11" fillId="5" borderId="0" xfId="6" applyNumberFormat="1" applyFont="1" applyFill="1"/>
    <xf numFmtId="14" fontId="9" fillId="0" borderId="0" xfId="6" applyNumberFormat="1" applyFont="1"/>
    <xf numFmtId="3" fontId="1" fillId="0" borderId="0" xfId="14" applyNumberFormat="1" applyFont="1" applyAlignment="1">
      <alignment vertical="center"/>
    </xf>
    <xf numFmtId="3" fontId="6" fillId="0" borderId="0" xfId="14" applyNumberFormat="1" applyFont="1" applyAlignment="1">
      <alignment horizontal="center" vertical="center"/>
    </xf>
    <xf numFmtId="3" fontId="6" fillId="0" borderId="0" xfId="14" applyNumberFormat="1" applyFont="1" applyAlignment="1">
      <alignment vertical="center"/>
    </xf>
    <xf numFmtId="3" fontId="2" fillId="8" borderId="7" xfId="10" applyNumberFormat="1" applyFont="1" applyBorder="1"/>
    <xf numFmtId="166" fontId="9" fillId="0" borderId="0" xfId="6" applyNumberFormat="1" applyFont="1"/>
    <xf numFmtId="166" fontId="11" fillId="0" borderId="0" xfId="6" applyNumberFormat="1" applyFont="1"/>
    <xf numFmtId="0" fontId="20" fillId="11" borderId="0" xfId="6" applyFont="1" applyFill="1"/>
    <xf numFmtId="0" fontId="13" fillId="0" borderId="0" xfId="8" applyFont="1" applyAlignment="1">
      <alignment vertical="center"/>
    </xf>
    <xf numFmtId="0" fontId="12" fillId="5" borderId="0" xfId="6" applyFont="1" applyFill="1"/>
    <xf numFmtId="0" fontId="21" fillId="5" borderId="0" xfId="6" applyFont="1" applyFill="1"/>
    <xf numFmtId="3" fontId="1" fillId="7" borderId="7" xfId="9" applyNumberFormat="1" applyFont="1" applyFill="1" applyBorder="1" applyAlignment="1">
      <alignment horizontal="center"/>
    </xf>
    <xf numFmtId="3" fontId="1" fillId="12" borderId="7" xfId="9" applyNumberFormat="1" applyFont="1" applyFill="1" applyBorder="1" applyAlignment="1">
      <alignment horizontal="center"/>
    </xf>
    <xf numFmtId="166" fontId="1" fillId="12" borderId="7" xfId="9" applyNumberFormat="1" applyFont="1" applyFill="1" applyBorder="1" applyAlignment="1">
      <alignment horizontal="center"/>
    </xf>
    <xf numFmtId="166" fontId="1" fillId="7" borderId="7" xfId="9" applyNumberFormat="1" applyFont="1" applyFill="1" applyBorder="1" applyAlignment="1">
      <alignment horizontal="center"/>
    </xf>
    <xf numFmtId="167" fontId="1" fillId="7" borderId="7" xfId="1" applyNumberFormat="1" applyFont="1" applyFill="1" applyBorder="1" applyAlignment="1">
      <alignment horizontal="center"/>
    </xf>
    <xf numFmtId="3" fontId="1" fillId="7" borderId="7" xfId="13" applyNumberFormat="1" applyFont="1" applyFill="1" applyBorder="1" applyAlignment="1">
      <alignment horizontal="center"/>
    </xf>
    <xf numFmtId="9" fontId="1" fillId="7" borderId="7" xfId="1" applyFont="1" applyFill="1" applyBorder="1" applyAlignment="1">
      <alignment horizontal="center"/>
    </xf>
    <xf numFmtId="4" fontId="1" fillId="7" borderId="7" xfId="13" applyNumberFormat="1" applyFont="1" applyFill="1" applyBorder="1" applyAlignment="1">
      <alignment horizontal="center"/>
    </xf>
    <xf numFmtId="0" fontId="1" fillId="12" borderId="7" xfId="13" applyFont="1" applyFill="1" applyBorder="1" applyAlignment="1">
      <alignment horizontal="right"/>
    </xf>
    <xf numFmtId="2" fontId="22" fillId="7" borderId="7" xfId="18" applyNumberFormat="1" applyFont="1" applyFill="1" applyBorder="1" applyAlignment="1">
      <alignment horizontal="center" vertical="center" wrapText="1"/>
    </xf>
    <xf numFmtId="2" fontId="1" fillId="12" borderId="7" xfId="13" applyNumberFormat="1" applyFont="1" applyFill="1" applyBorder="1"/>
    <xf numFmtId="2" fontId="1" fillId="8" borderId="7" xfId="1" applyNumberFormat="1" applyFont="1" applyFill="1" applyBorder="1"/>
    <xf numFmtId="9" fontId="1" fillId="12" borderId="7" xfId="1" applyFont="1" applyFill="1" applyBorder="1"/>
    <xf numFmtId="9" fontId="1" fillId="8" borderId="7" xfId="1" applyFont="1" applyFill="1" applyBorder="1"/>
    <xf numFmtId="165" fontId="1" fillId="6" borderId="7" xfId="13" applyNumberFormat="1" applyFont="1" applyFill="1" applyBorder="1" applyAlignment="1">
      <alignment horizontal="center"/>
    </xf>
    <xf numFmtId="14" fontId="1" fillId="0" borderId="0" xfId="14" applyNumberFormat="1" applyFont="1" applyAlignment="1">
      <alignment vertical="center"/>
    </xf>
    <xf numFmtId="9" fontId="1" fillId="7" borderId="7" xfId="1" applyFont="1" applyFill="1" applyBorder="1"/>
    <xf numFmtId="168" fontId="8" fillId="5" borderId="7" xfId="1" applyNumberFormat="1" applyFont="1" applyFill="1" applyBorder="1" applyAlignment="1">
      <alignment horizontal="center"/>
    </xf>
    <xf numFmtId="169" fontId="1" fillId="7" borderId="7" xfId="13" applyNumberFormat="1" applyFont="1" applyFill="1" applyBorder="1" applyAlignment="1">
      <alignment horizontal="center"/>
    </xf>
    <xf numFmtId="168" fontId="1" fillId="7" borderId="7" xfId="1" applyNumberFormat="1" applyFont="1" applyFill="1" applyBorder="1" applyAlignment="1">
      <alignment horizontal="center"/>
    </xf>
    <xf numFmtId="4" fontId="1" fillId="6" borderId="7" xfId="13" applyNumberFormat="1" applyFont="1" applyFill="1" applyBorder="1" applyAlignment="1">
      <alignment horizontal="center"/>
    </xf>
    <xf numFmtId="3" fontId="2" fillId="8" borderId="7" xfId="10" applyNumberFormat="1" applyFont="1" applyBorder="1" applyAlignment="1">
      <alignment horizontal="center"/>
    </xf>
  </cellXfs>
  <cellStyles count="19">
    <cellStyle name="=C:\WINNT\SYSTEM32\COMMAND.COM" xfId="3" xr:uid="{A90A2AB8-B492-4E55-81A5-ABD45AF51560}"/>
    <cellStyle name="Calculations 3" xfId="10" xr:uid="{85E500B4-07E2-495A-B5DC-F22DF8D1F766}"/>
    <cellStyle name="Imported 4" xfId="16" xr:uid="{DBFD3121-AB60-4991-BCCD-C7E35B630F07}"/>
    <cellStyle name="Imported 5" xfId="9" xr:uid="{8648A5AB-4D55-46F7-B6EE-29335E3D1BBA}"/>
    <cellStyle name="Normal" xfId="0" builtinId="0"/>
    <cellStyle name="Normal 4 2" xfId="6" xr:uid="{9688786B-E856-4B3F-814F-9A05F3002E7A}"/>
    <cellStyle name="Normal 58 4 3 5" xfId="4" xr:uid="{14424DDC-2DC7-49B1-A0A4-090D3AB3176B}"/>
    <cellStyle name="Normal 58 4 3 5 10 2" xfId="11" xr:uid="{523588C5-473B-4CA1-97E6-EEA27A615B47}"/>
    <cellStyle name="Normal 58 4 3 5 12" xfId="8" xr:uid="{77C3CF22-C57E-4EC0-BA37-FCE9FB6955B3}"/>
    <cellStyle name="Normal 58 4 3 5 2 2" xfId="14" xr:uid="{25549A1B-3663-4E4F-8C1C-D31F4989B0A1}"/>
    <cellStyle name="Normal 58 4 3 5 2 2 2" xfId="17" xr:uid="{3460D2EB-6431-474F-973B-614471B41A9C}"/>
    <cellStyle name="Normal 58 4 3 6" xfId="7" xr:uid="{085D7999-0A0B-4880-97AD-B882A88485B2}"/>
    <cellStyle name="Normal 58 4 3 6 2 2" xfId="15" xr:uid="{FC41825D-8FC3-4AE1-ADB6-0C18FB1AE8E2}"/>
    <cellStyle name="Normal 7" xfId="2" xr:uid="{73C6C371-0DF5-4E93-986A-C6463441B81C}"/>
    <cellStyle name="Normal 80" xfId="18" xr:uid="{3902C6A1-B338-4761-AEE1-8337D84580D1}"/>
    <cellStyle name="Normal_BPQ template v1 from NGT 22 June" xfId="5" xr:uid="{5D84E5BB-3B61-4BA5-9ABE-0E23CB183655}"/>
    <cellStyle name="Normal_KE2067  Engineering Opex BPQ" xfId="12" xr:uid="{5E8F5993-0FAF-473C-9AED-88BD501776CA}"/>
    <cellStyle name="Percent" xfId="1" builtinId="5"/>
    <cellStyle name="User Input 10" xfId="13" xr:uid="{829F9402-C512-45E0-B800-D8CC88AB3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86CA3C19-753A-4C42-8C51-4B8C72B90FBC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DD9B3711-BA6A-4BAC-A5C0-319D18760D22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87CC5088-5594-49E2-AC81-5A1F25531A58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8326285B-A335-42D9-9F40-B51587707AEE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5352-16D1-43BC-990B-879C5C549BA4}">
  <sheetPr>
    <tabColor theme="4"/>
    <pageSetUpPr autoPageBreaks="0"/>
  </sheetPr>
  <dimension ref="A1:N201"/>
  <sheetViews>
    <sheetView tabSelected="1" zoomScale="70" zoomScaleNormal="70" workbookViewId="0">
      <pane ySplit="6" topLeftCell="A7" activePane="bottomLeft" state="frozen"/>
      <selection activeCell="C25" activeCellId="1" sqref="M162 C25"/>
      <selection pane="bottomLeft" activeCell="C25" activeCellId="1" sqref="M162 C25"/>
    </sheetView>
  </sheetViews>
  <sheetFormatPr defaultColWidth="9.453125" defaultRowHeight="14"/>
  <cols>
    <col min="1" max="1" width="35" style="13" customWidth="1"/>
    <col min="2" max="2" width="0.54296875" style="13" customWidth="1"/>
    <col min="3" max="3" width="21.453125" style="13" customWidth="1"/>
    <col min="4" max="4" width="18.54296875" style="13" bestFit="1" customWidth="1"/>
    <col min="5" max="5" width="18.453125" style="13" hidden="1" customWidth="1"/>
    <col min="6" max="6" width="52.54296875" style="13" bestFit="1" customWidth="1"/>
    <col min="7" max="8" width="10.453125" style="13" customWidth="1"/>
    <col min="9" max="13" width="14.453125" style="13" customWidth="1"/>
    <col min="14" max="14" width="11.54296875" style="13" customWidth="1"/>
    <col min="15" max="19" width="9.453125" style="13" customWidth="1"/>
    <col min="20" max="37" width="18.453125" style="13" customWidth="1"/>
    <col min="38" max="16357" width="9.453125" style="13"/>
    <col min="16358" max="16384" width="18.453125" style="13" customWidth="1"/>
  </cols>
  <sheetData>
    <row r="1" spans="1:14" s="3" customFormat="1" ht="25">
      <c r="A1" s="1" t="s">
        <v>0</v>
      </c>
      <c r="B1" s="2"/>
      <c r="K1" s="2"/>
    </row>
    <row r="2" spans="1:14" s="3" customFormat="1" ht="25">
      <c r="A2" s="4" t="s">
        <v>206</v>
      </c>
    </row>
    <row r="3" spans="1:14" s="3" customFormat="1" ht="25">
      <c r="A3" s="4">
        <v>2026</v>
      </c>
    </row>
    <row r="4" spans="1:14" s="6" customFormat="1" ht="25.5" thickBot="1">
      <c r="A4" s="5" t="s">
        <v>1</v>
      </c>
      <c r="B4" s="5"/>
    </row>
    <row r="5" spans="1:14" ht="15.5">
      <c r="A5" s="7"/>
      <c r="B5" s="8"/>
      <c r="C5" s="8"/>
      <c r="D5" s="9"/>
      <c r="E5" s="9"/>
      <c r="F5" s="9"/>
      <c r="G5" s="10"/>
      <c r="H5" s="7"/>
      <c r="I5" s="11" t="s">
        <v>2</v>
      </c>
      <c r="J5" s="12"/>
      <c r="K5" s="12"/>
      <c r="L5" s="12"/>
      <c r="M5" s="12"/>
      <c r="N5" s="12"/>
    </row>
    <row r="6" spans="1:14" ht="15.5">
      <c r="A6" s="7"/>
      <c r="B6" s="8"/>
      <c r="C6" s="8"/>
      <c r="D6" s="14" t="s">
        <v>3</v>
      </c>
      <c r="E6" s="14"/>
      <c r="F6" s="14"/>
      <c r="G6" s="15" t="s">
        <v>4</v>
      </c>
      <c r="H6" s="15" t="s">
        <v>5</v>
      </c>
      <c r="I6" s="16">
        <v>2022</v>
      </c>
      <c r="J6" s="17">
        <v>2023</v>
      </c>
      <c r="K6" s="17">
        <v>2024</v>
      </c>
      <c r="L6" s="17">
        <v>2025</v>
      </c>
      <c r="M6" s="18">
        <v>2026</v>
      </c>
      <c r="N6" s="19" t="s">
        <v>6</v>
      </c>
    </row>
    <row r="7" spans="1:14">
      <c r="I7" s="20"/>
      <c r="J7" s="20"/>
      <c r="K7" s="20"/>
      <c r="L7" s="20"/>
      <c r="M7" s="20"/>
    </row>
    <row r="8" spans="1:14" ht="18">
      <c r="A8" s="21"/>
      <c r="B8" s="21"/>
      <c r="C8" s="22" t="s">
        <v>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>
      <c r="I9" s="20"/>
      <c r="J9" s="20"/>
      <c r="K9" s="20"/>
      <c r="L9" s="20"/>
      <c r="M9" s="20"/>
    </row>
    <row r="10" spans="1:14" s="25" customFormat="1">
      <c r="A10" s="23"/>
      <c r="B10" s="23"/>
      <c r="C10" s="24" t="s">
        <v>8</v>
      </c>
      <c r="D10" s="24"/>
      <c r="I10" s="26"/>
      <c r="J10" s="26"/>
      <c r="K10" s="26"/>
      <c r="L10" s="26"/>
      <c r="M10" s="26"/>
      <c r="N10" s="26"/>
    </row>
    <row r="11" spans="1:14" ht="7.5" customHeight="1">
      <c r="I11" s="20"/>
      <c r="J11" s="20"/>
      <c r="K11" s="20"/>
      <c r="L11" s="20"/>
      <c r="M11" s="20"/>
    </row>
    <row r="12" spans="1:14">
      <c r="D12" s="9" t="s">
        <v>9</v>
      </c>
      <c r="E12" s="27"/>
      <c r="F12" s="28" t="s">
        <v>10</v>
      </c>
      <c r="G12" s="13" t="s">
        <v>11</v>
      </c>
      <c r="H12" s="7" t="s">
        <v>12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f t="shared" ref="N12:N36" si="0">SUM(I12:M12)</f>
        <v>0</v>
      </c>
    </row>
    <row r="13" spans="1:14">
      <c r="D13" s="9"/>
      <c r="E13" s="27"/>
      <c r="F13" s="28" t="s">
        <v>13</v>
      </c>
      <c r="G13" s="13" t="s">
        <v>11</v>
      </c>
      <c r="H13" s="7" t="s">
        <v>12</v>
      </c>
      <c r="I13" s="29">
        <v>3.6876016921575008E-2</v>
      </c>
      <c r="J13" s="29">
        <v>3.3543918870000002E-2</v>
      </c>
      <c r="K13" s="29">
        <v>4.1557175576154029E-2</v>
      </c>
      <c r="L13" s="29">
        <v>0</v>
      </c>
      <c r="M13" s="29">
        <v>0</v>
      </c>
      <c r="N13" s="29">
        <f>SUM(I13:M13)</f>
        <v>0.11197711136772905</v>
      </c>
    </row>
    <row r="14" spans="1:14">
      <c r="D14" s="9"/>
      <c r="E14" s="27"/>
      <c r="F14" s="28" t="s">
        <v>14</v>
      </c>
      <c r="G14" s="13" t="s">
        <v>11</v>
      </c>
      <c r="H14" s="7" t="s">
        <v>12</v>
      </c>
      <c r="I14" s="29">
        <v>19.497220613627992</v>
      </c>
      <c r="J14" s="29">
        <v>21.880855084286786</v>
      </c>
      <c r="K14" s="29">
        <v>18.885734199835191</v>
      </c>
      <c r="L14" s="29">
        <v>22.998004284104148</v>
      </c>
      <c r="M14" s="29">
        <v>24.219059154991694</v>
      </c>
      <c r="N14" s="29">
        <f>SUM(I14:M14)</f>
        <v>107.48087333684582</v>
      </c>
    </row>
    <row r="15" spans="1:14">
      <c r="D15" s="9"/>
      <c r="E15" s="27"/>
      <c r="F15" s="28" t="s">
        <v>15</v>
      </c>
      <c r="G15" s="13" t="s">
        <v>11</v>
      </c>
      <c r="H15" s="7" t="s">
        <v>12</v>
      </c>
      <c r="I15" s="29">
        <v>11.803345841741157</v>
      </c>
      <c r="J15" s="29">
        <v>13.088664300220834</v>
      </c>
      <c r="K15" s="29">
        <v>10.521932670292458</v>
      </c>
      <c r="L15" s="29">
        <v>10.611520937390893</v>
      </c>
      <c r="M15" s="29">
        <v>11.743707240118999</v>
      </c>
      <c r="N15" s="29">
        <f t="shared" si="0"/>
        <v>57.769170989764341</v>
      </c>
    </row>
    <row r="16" spans="1:14">
      <c r="D16" s="9"/>
      <c r="E16" s="27"/>
      <c r="F16" s="28" t="s">
        <v>16</v>
      </c>
      <c r="G16" s="13" t="s">
        <v>11</v>
      </c>
      <c r="H16" s="7" t="s">
        <v>12</v>
      </c>
      <c r="I16" s="29">
        <v>13.277169212687326</v>
      </c>
      <c r="J16" s="29">
        <v>17.130461634656992</v>
      </c>
      <c r="K16" s="29">
        <v>16.974276806459123</v>
      </c>
      <c r="L16" s="29">
        <v>14.780279243579102</v>
      </c>
      <c r="M16" s="29">
        <v>13.401762262240407</v>
      </c>
      <c r="N16" s="29">
        <f t="shared" si="0"/>
        <v>75.56394915962295</v>
      </c>
    </row>
    <row r="17" spans="4:14">
      <c r="D17" s="9"/>
      <c r="E17" s="27"/>
      <c r="F17" s="28" t="s">
        <v>17</v>
      </c>
      <c r="G17" s="13" t="s">
        <v>11</v>
      </c>
      <c r="H17" s="7" t="s">
        <v>12</v>
      </c>
      <c r="I17" s="29">
        <v>13.350370646363331</v>
      </c>
      <c r="J17" s="29">
        <v>14.028183113775818</v>
      </c>
      <c r="K17" s="29">
        <v>16.527010921410668</v>
      </c>
      <c r="L17" s="29">
        <v>15.89385144527437</v>
      </c>
      <c r="M17" s="29">
        <v>15.575237546168418</v>
      </c>
      <c r="N17" s="29">
        <f t="shared" si="0"/>
        <v>75.374653672992608</v>
      </c>
    </row>
    <row r="18" spans="4:14">
      <c r="D18" s="9"/>
      <c r="E18" s="27"/>
      <c r="F18" s="28" t="s">
        <v>18</v>
      </c>
      <c r="G18" s="13" t="s">
        <v>11</v>
      </c>
      <c r="H18" s="7" t="s">
        <v>12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f t="shared" si="0"/>
        <v>0</v>
      </c>
    </row>
    <row r="19" spans="4:14">
      <c r="D19" s="9"/>
      <c r="E19" s="27"/>
      <c r="F19" s="28" t="s">
        <v>19</v>
      </c>
      <c r="G19" s="13" t="s">
        <v>11</v>
      </c>
      <c r="H19" s="7" t="s">
        <v>12</v>
      </c>
      <c r="I19" s="29">
        <v>3.5840955934751615</v>
      </c>
      <c r="J19" s="29">
        <v>3.1821775086346817</v>
      </c>
      <c r="K19" s="29">
        <v>3.3847928603023534</v>
      </c>
      <c r="L19" s="29">
        <v>4.7409912150193136</v>
      </c>
      <c r="M19" s="29">
        <v>5.0664686069025828</v>
      </c>
      <c r="N19" s="29">
        <f t="shared" si="0"/>
        <v>19.958525784334093</v>
      </c>
    </row>
    <row r="20" spans="4:14">
      <c r="D20" s="9"/>
      <c r="E20" s="27"/>
      <c r="F20" s="28"/>
      <c r="G20" s="30" t="s">
        <v>11</v>
      </c>
      <c r="H20" s="31" t="s">
        <v>12</v>
      </c>
      <c r="I20" s="32">
        <f>SUM(I12:I19)</f>
        <v>61.549077924816544</v>
      </c>
      <c r="J20" s="32">
        <f>SUM(J12:J19)</f>
        <v>69.343885560445102</v>
      </c>
      <c r="K20" s="32">
        <f>SUM(K12:K19)</f>
        <v>66.33530463387595</v>
      </c>
      <c r="L20" s="32">
        <f>SUM(L12:L19)</f>
        <v>69.024647125367835</v>
      </c>
      <c r="M20" s="32">
        <f>SUM(M12:M19)</f>
        <v>70.006234810422114</v>
      </c>
      <c r="N20" s="32">
        <f t="shared" si="0"/>
        <v>336.25915005492755</v>
      </c>
    </row>
    <row r="21" spans="4:14">
      <c r="D21" s="9" t="s">
        <v>20</v>
      </c>
      <c r="E21" s="28"/>
      <c r="F21" s="28" t="s">
        <v>21</v>
      </c>
      <c r="G21" s="13" t="s">
        <v>11</v>
      </c>
      <c r="H21" s="7" t="s">
        <v>12</v>
      </c>
      <c r="I21" s="29">
        <v>24.464919322463299</v>
      </c>
      <c r="J21" s="29">
        <v>24.447547069703663</v>
      </c>
      <c r="K21" s="29">
        <v>28.726515027070615</v>
      </c>
      <c r="L21" s="29">
        <v>31.602651116999976</v>
      </c>
      <c r="M21" s="29">
        <v>30.462931820758648</v>
      </c>
      <c r="N21" s="29">
        <f t="shared" si="0"/>
        <v>139.7045643569962</v>
      </c>
    </row>
    <row r="22" spans="4:14">
      <c r="D22" s="9"/>
      <c r="E22" s="28"/>
      <c r="F22" s="28" t="s">
        <v>22</v>
      </c>
      <c r="G22" s="13" t="s">
        <v>11</v>
      </c>
      <c r="H22" s="7" t="s">
        <v>12</v>
      </c>
      <c r="I22" s="29">
        <v>3.5677230499949522</v>
      </c>
      <c r="J22" s="29">
        <v>3.874878620245723</v>
      </c>
      <c r="K22" s="29">
        <v>3.1908360897301007</v>
      </c>
      <c r="L22" s="29">
        <v>3.9256722041112524</v>
      </c>
      <c r="M22" s="29">
        <v>3.6130223588774117</v>
      </c>
      <c r="N22" s="29">
        <f t="shared" si="0"/>
        <v>18.172132322959438</v>
      </c>
    </row>
    <row r="23" spans="4:14">
      <c r="D23" s="9"/>
      <c r="E23" s="28"/>
      <c r="F23" s="28"/>
      <c r="G23" s="30" t="s">
        <v>11</v>
      </c>
      <c r="H23" s="31" t="s">
        <v>12</v>
      </c>
      <c r="I23" s="32">
        <f>SUM(I21:I22)</f>
        <v>28.032642372458252</v>
      </c>
      <c r="J23" s="32">
        <f>SUM(J21:J22)</f>
        <v>28.322425689949387</v>
      </c>
      <c r="K23" s="32">
        <f>SUM(K21:K22)</f>
        <v>31.917351116800717</v>
      </c>
      <c r="L23" s="32">
        <f>SUM(L21:L22)</f>
        <v>35.52832332111123</v>
      </c>
      <c r="M23" s="32">
        <f>SUM(M21:M22)</f>
        <v>34.075954179636057</v>
      </c>
      <c r="N23" s="32">
        <f t="shared" si="0"/>
        <v>157.87669667995564</v>
      </c>
    </row>
    <row r="24" spans="4:14">
      <c r="D24" s="9" t="s">
        <v>23</v>
      </c>
      <c r="E24" s="33"/>
      <c r="F24" s="9" t="s">
        <v>24</v>
      </c>
      <c r="G24" s="30" t="s">
        <v>11</v>
      </c>
      <c r="H24" s="31" t="s">
        <v>12</v>
      </c>
      <c r="I24" s="32">
        <f>SUM(I20,I23)</f>
        <v>89.581720297274799</v>
      </c>
      <c r="J24" s="32">
        <f t="shared" ref="J24:N24" si="1">SUM(J20,J23)</f>
        <v>97.666311250394486</v>
      </c>
      <c r="K24" s="32">
        <f t="shared" si="1"/>
        <v>98.252655750676666</v>
      </c>
      <c r="L24" s="32">
        <f t="shared" si="1"/>
        <v>104.55297044647907</v>
      </c>
      <c r="M24" s="32">
        <f t="shared" si="1"/>
        <v>104.08218899005817</v>
      </c>
      <c r="N24" s="32">
        <f t="shared" si="1"/>
        <v>494.13584673488322</v>
      </c>
    </row>
    <row r="25" spans="4:14">
      <c r="D25" s="9" t="s">
        <v>25</v>
      </c>
      <c r="E25" s="27"/>
      <c r="F25" s="28" t="s">
        <v>26</v>
      </c>
      <c r="G25" s="13" t="s">
        <v>11</v>
      </c>
      <c r="H25" s="7" t="s">
        <v>12</v>
      </c>
      <c r="I25" s="29">
        <v>2.8979591345648927</v>
      </c>
      <c r="J25" s="29">
        <v>2.8004766719767176</v>
      </c>
      <c r="K25" s="29">
        <v>3.1655236235780557</v>
      </c>
      <c r="L25" s="29">
        <v>6.2314433774167766</v>
      </c>
      <c r="M25" s="29">
        <v>9.3589933940040932</v>
      </c>
      <c r="N25" s="29">
        <f t="shared" si="0"/>
        <v>24.454396201540533</v>
      </c>
    </row>
    <row r="26" spans="4:14">
      <c r="D26" s="9"/>
      <c r="E26" s="27"/>
      <c r="F26" s="13" t="s">
        <v>27</v>
      </c>
      <c r="G26" s="13" t="s">
        <v>11</v>
      </c>
      <c r="H26" s="7" t="s">
        <v>12</v>
      </c>
      <c r="I26" s="29">
        <v>4.7407139034044317</v>
      </c>
      <c r="J26" s="29">
        <v>4.452766040592838</v>
      </c>
      <c r="K26" s="29">
        <v>3.4913617025311647</v>
      </c>
      <c r="L26" s="29">
        <v>3.0520464433483339</v>
      </c>
      <c r="M26" s="29">
        <v>2.2154741321456575</v>
      </c>
      <c r="N26" s="29">
        <f t="shared" si="0"/>
        <v>17.952362222022426</v>
      </c>
    </row>
    <row r="27" spans="4:14">
      <c r="D27" s="9"/>
      <c r="E27" s="27"/>
      <c r="F27" s="13" t="s">
        <v>28</v>
      </c>
      <c r="G27" s="13" t="s">
        <v>11</v>
      </c>
      <c r="H27" s="7" t="s">
        <v>12</v>
      </c>
      <c r="I27" s="29">
        <v>3.0857800759970448</v>
      </c>
      <c r="J27" s="29">
        <v>2.8270730811400004</v>
      </c>
      <c r="K27" s="29">
        <v>9.6120079776199248</v>
      </c>
      <c r="L27" s="29">
        <v>4.602926262317153</v>
      </c>
      <c r="M27" s="29">
        <v>3.0312764245659896</v>
      </c>
      <c r="N27" s="29">
        <f t="shared" si="0"/>
        <v>23.15906382164011</v>
      </c>
    </row>
    <row r="28" spans="4:14" ht="13.5" customHeight="1">
      <c r="D28" s="9"/>
      <c r="E28" s="27"/>
      <c r="G28" s="30" t="s">
        <v>11</v>
      </c>
      <c r="H28" s="31" t="s">
        <v>12</v>
      </c>
      <c r="I28" s="32">
        <f>SUM(I25:I27)</f>
        <v>10.724453113966369</v>
      </c>
      <c r="J28" s="32">
        <f>SUM(J25:J27)</f>
        <v>10.080315793709556</v>
      </c>
      <c r="K28" s="32">
        <f>SUM(K25:K27)</f>
        <v>16.268893303729143</v>
      </c>
      <c r="L28" s="32">
        <f>SUM(L25:L27)</f>
        <v>13.886416083082263</v>
      </c>
      <c r="M28" s="32">
        <f>SUM(M25:M27)</f>
        <v>14.605743950715739</v>
      </c>
      <c r="N28" s="32">
        <f t="shared" si="0"/>
        <v>65.565822245203066</v>
      </c>
    </row>
    <row r="29" spans="4:14">
      <c r="D29" s="9" t="s">
        <v>29</v>
      </c>
      <c r="E29" s="27"/>
      <c r="F29" s="28" t="s">
        <v>26</v>
      </c>
      <c r="G29" s="13" t="s">
        <v>11</v>
      </c>
      <c r="H29" s="34" t="s">
        <v>12</v>
      </c>
      <c r="I29" s="29">
        <v>7.1683029545988353</v>
      </c>
      <c r="J29" s="29">
        <v>8.3279491010066806</v>
      </c>
      <c r="K29" s="29">
        <v>6.6665228493561299</v>
      </c>
      <c r="L29" s="29">
        <v>7.5858022013981223</v>
      </c>
      <c r="M29" s="29">
        <v>11.677275055304747</v>
      </c>
      <c r="N29" s="29">
        <f>SUM(I29:M29)</f>
        <v>41.425852161664515</v>
      </c>
    </row>
    <row r="30" spans="4:14">
      <c r="D30" s="9"/>
      <c r="E30" s="27"/>
      <c r="F30" s="28" t="s">
        <v>30</v>
      </c>
      <c r="G30" s="13" t="s">
        <v>11</v>
      </c>
      <c r="H30" s="34" t="s">
        <v>12</v>
      </c>
      <c r="I30" s="29">
        <v>3.495504222120231</v>
      </c>
      <c r="J30" s="29">
        <v>6.7101077620499998</v>
      </c>
      <c r="K30" s="29">
        <v>8.7952571998236468</v>
      </c>
      <c r="L30" s="29">
        <v>2.5561187730216672</v>
      </c>
      <c r="M30" s="29">
        <v>1.5012974094670333</v>
      </c>
      <c r="N30" s="29">
        <f>SUM(I30:M30)</f>
        <v>23.058285366482576</v>
      </c>
    </row>
    <row r="31" spans="4:14">
      <c r="D31" s="9"/>
      <c r="E31" s="27"/>
      <c r="F31" s="28" t="s">
        <v>31</v>
      </c>
      <c r="G31" s="13" t="s">
        <v>11</v>
      </c>
      <c r="H31" s="34" t="s">
        <v>12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f t="shared" si="0"/>
        <v>0</v>
      </c>
    </row>
    <row r="32" spans="4:14">
      <c r="D32" s="9"/>
      <c r="E32" s="27"/>
      <c r="F32" s="28" t="s">
        <v>32</v>
      </c>
      <c r="G32" s="13" t="s">
        <v>11</v>
      </c>
      <c r="H32" s="34" t="s">
        <v>12</v>
      </c>
      <c r="I32" s="29">
        <v>8.742858821121569</v>
      </c>
      <c r="J32" s="29">
        <v>12.17794482289</v>
      </c>
      <c r="K32" s="29">
        <v>15.119064574010912</v>
      </c>
      <c r="L32" s="29">
        <v>3.6847489075205289</v>
      </c>
      <c r="M32" s="29">
        <v>4.1726416629713086</v>
      </c>
      <c r="N32" s="29">
        <f t="shared" si="0"/>
        <v>43.897258788514321</v>
      </c>
    </row>
    <row r="33" spans="4:14">
      <c r="D33" s="9"/>
      <c r="E33" s="27"/>
      <c r="F33" s="13" t="s">
        <v>33</v>
      </c>
      <c r="G33" s="13" t="s">
        <v>11</v>
      </c>
      <c r="H33" s="34" t="s">
        <v>12</v>
      </c>
      <c r="I33" s="29">
        <v>9.9577649632321137</v>
      </c>
      <c r="J33" s="29">
        <v>11.939762020749763</v>
      </c>
      <c r="K33" s="29">
        <v>15.415674143462955</v>
      </c>
      <c r="L33" s="29">
        <v>7.5303060186544952</v>
      </c>
      <c r="M33" s="29">
        <v>16.644037169940372</v>
      </c>
      <c r="N33" s="29">
        <f t="shared" si="0"/>
        <v>61.487544316039688</v>
      </c>
    </row>
    <row r="34" spans="4:14">
      <c r="D34" s="9"/>
      <c r="F34" s="35" t="s">
        <v>34</v>
      </c>
      <c r="G34" s="13" t="s">
        <v>11</v>
      </c>
      <c r="H34" s="34" t="s">
        <v>12</v>
      </c>
      <c r="I34" s="29">
        <v>9.6376831954651548E-2</v>
      </c>
      <c r="J34" s="29">
        <v>1.0317071630497638</v>
      </c>
      <c r="K34" s="29">
        <v>3.8691655968553844</v>
      </c>
      <c r="L34" s="29">
        <v>0.94648242500003565</v>
      </c>
      <c r="M34" s="29">
        <v>5.0360180192223665E-2</v>
      </c>
      <c r="N34" s="29">
        <f t="shared" si="0"/>
        <v>5.9940921970520593</v>
      </c>
    </row>
    <row r="35" spans="4:14">
      <c r="D35" s="9"/>
      <c r="F35" s="35" t="s">
        <v>35</v>
      </c>
      <c r="G35" s="13" t="s">
        <v>11</v>
      </c>
      <c r="H35" s="34" t="s">
        <v>12</v>
      </c>
      <c r="I35" s="29">
        <v>0.79178314019860296</v>
      </c>
      <c r="J35" s="29">
        <v>2.2593979438799998</v>
      </c>
      <c r="K35" s="29">
        <v>1.2959238426959439</v>
      </c>
      <c r="L35" s="29">
        <v>1.7091497694385436</v>
      </c>
      <c r="M35" s="29">
        <v>7.6972515580756307</v>
      </c>
      <c r="N35" s="29">
        <f t="shared" si="0"/>
        <v>13.75350625428872</v>
      </c>
    </row>
    <row r="36" spans="4:14">
      <c r="D36" s="30"/>
      <c r="G36" s="30" t="s">
        <v>11</v>
      </c>
      <c r="H36" s="30" t="s">
        <v>12</v>
      </c>
      <c r="I36" s="32">
        <f>SUM(I29:I33)</f>
        <v>29.364430961072749</v>
      </c>
      <c r="J36" s="32">
        <f>SUM(J29:J33)</f>
        <v>39.15576370669644</v>
      </c>
      <c r="K36" s="32">
        <f>SUM(K29:K33)</f>
        <v>45.996518766653637</v>
      </c>
      <c r="L36" s="32">
        <f>SUM(L29:L33)</f>
        <v>21.356975900594815</v>
      </c>
      <c r="M36" s="32">
        <f>SUM(M29:M33)</f>
        <v>33.995251297683467</v>
      </c>
      <c r="N36" s="32">
        <f t="shared" si="0"/>
        <v>169.86894063270111</v>
      </c>
    </row>
    <row r="37" spans="4:14">
      <c r="D37" s="30" t="s">
        <v>36</v>
      </c>
      <c r="E37" s="36"/>
      <c r="F37" s="30" t="s">
        <v>37</v>
      </c>
      <c r="G37" s="30" t="s">
        <v>11</v>
      </c>
      <c r="H37" s="30" t="s">
        <v>12</v>
      </c>
      <c r="I37" s="32">
        <f>SUM(I28,I36)</f>
        <v>40.088884075039118</v>
      </c>
      <c r="J37" s="32">
        <f t="shared" ref="J37:N37" si="2">SUM(J28,J36)</f>
        <v>49.236079500405992</v>
      </c>
      <c r="K37" s="32">
        <f t="shared" si="2"/>
        <v>62.26541207038278</v>
      </c>
      <c r="L37" s="32">
        <f t="shared" si="2"/>
        <v>35.243391983677078</v>
      </c>
      <c r="M37" s="32">
        <f t="shared" si="2"/>
        <v>48.600995248399208</v>
      </c>
      <c r="N37" s="32">
        <f t="shared" si="2"/>
        <v>235.43476287790418</v>
      </c>
    </row>
    <row r="38" spans="4:14">
      <c r="D38" s="30"/>
      <c r="G38" s="30"/>
      <c r="H38" s="30"/>
      <c r="I38" s="30"/>
      <c r="J38" s="30"/>
      <c r="K38" s="30"/>
      <c r="L38" s="30"/>
      <c r="M38" s="30"/>
      <c r="N38" s="30"/>
    </row>
    <row r="39" spans="4:14">
      <c r="D39" s="9" t="s">
        <v>38</v>
      </c>
      <c r="E39" s="28"/>
      <c r="I39" s="20"/>
      <c r="J39" s="20"/>
      <c r="K39" s="20"/>
      <c r="L39" s="20"/>
      <c r="M39" s="20"/>
    </row>
    <row r="40" spans="4:14">
      <c r="D40" s="30"/>
      <c r="F40" s="37" t="s">
        <v>39</v>
      </c>
      <c r="G40" s="13" t="s">
        <v>11</v>
      </c>
      <c r="H40" s="34" t="s">
        <v>12</v>
      </c>
      <c r="I40" s="38">
        <v>69.037543862376779</v>
      </c>
      <c r="J40" s="38">
        <v>62.52945890329314</v>
      </c>
      <c r="K40" s="38">
        <v>60.055000643002856</v>
      </c>
      <c r="L40" s="38">
        <v>61.188859177151393</v>
      </c>
      <c r="M40" s="38">
        <v>60.062763319525963</v>
      </c>
      <c r="N40" s="38">
        <f t="shared" ref="N40:N54" si="3">SUM(I40:M40)</f>
        <v>312.87362590535008</v>
      </c>
    </row>
    <row r="41" spans="4:14">
      <c r="D41" s="30"/>
      <c r="F41" s="37" t="s">
        <v>40</v>
      </c>
      <c r="G41" s="13" t="s">
        <v>11</v>
      </c>
      <c r="H41" s="34" t="s">
        <v>12</v>
      </c>
      <c r="I41" s="38">
        <v>16.948291348289651</v>
      </c>
      <c r="J41" s="38">
        <v>15.59889391968205</v>
      </c>
      <c r="K41" s="38">
        <v>14.072366204173338</v>
      </c>
      <c r="L41" s="38">
        <v>12.032600117956147</v>
      </c>
      <c r="M41" s="38">
        <v>11.360862034134012</v>
      </c>
      <c r="N41" s="38">
        <f>SUM(I41:M41)</f>
        <v>70.013013624235199</v>
      </c>
    </row>
    <row r="42" spans="4:14">
      <c r="D42" s="30"/>
      <c r="F42" s="37" t="s">
        <v>41</v>
      </c>
      <c r="G42" s="13" t="s">
        <v>11</v>
      </c>
      <c r="H42" s="34" t="s">
        <v>12</v>
      </c>
      <c r="I42" s="38">
        <v>0</v>
      </c>
      <c r="J42" s="38">
        <v>0</v>
      </c>
      <c r="K42" s="38">
        <v>0.11608290574393963</v>
      </c>
      <c r="L42" s="38">
        <v>0.26764982162324003</v>
      </c>
      <c r="M42" s="38">
        <v>0.62740316604430424</v>
      </c>
      <c r="N42" s="38">
        <f t="shared" si="3"/>
        <v>1.0111358934114838</v>
      </c>
    </row>
    <row r="43" spans="4:14">
      <c r="D43" s="30"/>
      <c r="F43" s="37" t="s">
        <v>42</v>
      </c>
      <c r="G43" s="13" t="s">
        <v>11</v>
      </c>
      <c r="H43" s="34" t="s">
        <v>12</v>
      </c>
      <c r="I43" s="38">
        <v>0.51087476058823111</v>
      </c>
      <c r="J43" s="38">
        <v>0.58197369304079127</v>
      </c>
      <c r="K43" s="38">
        <v>0.53831373802737315</v>
      </c>
      <c r="L43" s="38">
        <v>0.47432204543050627</v>
      </c>
      <c r="M43" s="38">
        <v>0.4057901960068056</v>
      </c>
      <c r="N43" s="38">
        <f>SUM(I43:M43)</f>
        <v>2.5112744330937073</v>
      </c>
    </row>
    <row r="44" spans="4:14">
      <c r="D44" s="30"/>
      <c r="F44" s="37" t="s">
        <v>43</v>
      </c>
      <c r="G44" s="13" t="s">
        <v>11</v>
      </c>
      <c r="H44" s="34" t="s">
        <v>12</v>
      </c>
      <c r="I44" s="38">
        <v>0.40474772312479912</v>
      </c>
      <c r="J44" s="38">
        <v>0.59394204716727483</v>
      </c>
      <c r="K44" s="38">
        <v>0.40431698451582809</v>
      </c>
      <c r="L44" s="38">
        <v>0.37693399373521902</v>
      </c>
      <c r="M44" s="38">
        <v>9.8848486985402467E-2</v>
      </c>
      <c r="N44" s="38">
        <f t="shared" si="3"/>
        <v>1.8787892355285234</v>
      </c>
    </row>
    <row r="45" spans="4:14" ht="13.5" customHeight="1">
      <c r="D45" s="30"/>
      <c r="F45" s="37" t="s">
        <v>44</v>
      </c>
      <c r="G45" s="13" t="s">
        <v>11</v>
      </c>
      <c r="H45" s="34" t="s">
        <v>12</v>
      </c>
      <c r="I45" s="38">
        <v>3.3006934640681322</v>
      </c>
      <c r="J45" s="38">
        <v>3.0984604956977568</v>
      </c>
      <c r="K45" s="38">
        <v>3.5471426188347945</v>
      </c>
      <c r="L45" s="38">
        <v>4.0049672846848159</v>
      </c>
      <c r="M45" s="38">
        <v>2.1871653687640311</v>
      </c>
      <c r="N45" s="38">
        <f t="shared" si="3"/>
        <v>16.138429232049532</v>
      </c>
    </row>
    <row r="46" spans="4:14" ht="13.5" customHeight="1">
      <c r="D46" s="30"/>
      <c r="F46" s="37" t="s">
        <v>45</v>
      </c>
      <c r="G46" s="13" t="s">
        <v>11</v>
      </c>
      <c r="H46" s="34" t="s">
        <v>12</v>
      </c>
      <c r="I46" s="38">
        <v>1.111759392828964</v>
      </c>
      <c r="J46" s="38">
        <v>0.42584215391475844</v>
      </c>
      <c r="K46" s="38">
        <v>1.1099908723915646</v>
      </c>
      <c r="L46" s="38">
        <v>0.41552338067042888</v>
      </c>
      <c r="M46" s="38">
        <v>2.5887125681757079</v>
      </c>
      <c r="N46" s="38">
        <f t="shared" si="3"/>
        <v>5.6518283679814232</v>
      </c>
    </row>
    <row r="47" spans="4:14">
      <c r="D47" s="30"/>
      <c r="F47" s="37" t="s">
        <v>46</v>
      </c>
      <c r="G47" s="13" t="s">
        <v>11</v>
      </c>
      <c r="H47" s="34" t="s">
        <v>12</v>
      </c>
      <c r="I47" s="38">
        <v>0.89965993822487511</v>
      </c>
      <c r="J47" s="38">
        <v>4.1207687643564063E-2</v>
      </c>
      <c r="K47" s="38">
        <v>0.17238105879568569</v>
      </c>
      <c r="L47" s="38">
        <v>5.2724397535302614E-2</v>
      </c>
      <c r="M47" s="38">
        <v>0.21749631656294133</v>
      </c>
      <c r="N47" s="38">
        <f t="shared" si="3"/>
        <v>1.383469398762369</v>
      </c>
    </row>
    <row r="48" spans="4:14">
      <c r="D48" s="30"/>
      <c r="F48" s="37" t="s">
        <v>47</v>
      </c>
      <c r="G48" s="13" t="s">
        <v>11</v>
      </c>
      <c r="H48" s="34" t="s">
        <v>12</v>
      </c>
      <c r="I48" s="38">
        <v>0.84418852560639601</v>
      </c>
      <c r="J48" s="38">
        <v>0.42945821092559427</v>
      </c>
      <c r="K48" s="38">
        <v>0.81109921988887279</v>
      </c>
      <c r="L48" s="38">
        <v>0.21516974441329975</v>
      </c>
      <c r="M48" s="38">
        <v>0.15188321370982769</v>
      </c>
      <c r="N48" s="38">
        <f t="shared" si="3"/>
        <v>2.4517989145439909</v>
      </c>
    </row>
    <row r="49" spans="3:14">
      <c r="D49" s="30"/>
      <c r="F49" s="37" t="s">
        <v>48</v>
      </c>
      <c r="G49" s="13" t="s">
        <v>11</v>
      </c>
      <c r="H49" s="34" t="s">
        <v>12</v>
      </c>
      <c r="I49" s="38">
        <v>1.4806976779418501</v>
      </c>
      <c r="J49" s="38">
        <v>1.5485402655727316</v>
      </c>
      <c r="K49" s="38">
        <v>5.0685267943066989</v>
      </c>
      <c r="L49" s="38">
        <v>2.5355054301206641</v>
      </c>
      <c r="M49" s="38">
        <v>1.059102769381703</v>
      </c>
      <c r="N49" s="38">
        <f>SUM(I49:M49)</f>
        <v>11.692372937323647</v>
      </c>
    </row>
    <row r="50" spans="3:14">
      <c r="D50" s="30"/>
      <c r="F50" s="37" t="s">
        <v>49</v>
      </c>
      <c r="G50" s="13" t="s">
        <v>11</v>
      </c>
      <c r="H50" s="34" t="s">
        <v>12</v>
      </c>
      <c r="I50" s="38">
        <v>7.9777447389340281</v>
      </c>
      <c r="J50" s="38">
        <v>9.7486819479004438</v>
      </c>
      <c r="K50" s="38">
        <v>12.199013358730726</v>
      </c>
      <c r="L50" s="38">
        <v>10.915177367776622</v>
      </c>
      <c r="M50" s="38">
        <v>10.504367448247079</v>
      </c>
      <c r="N50" s="38">
        <f>SUM(I50:M50)</f>
        <v>51.344984861588898</v>
      </c>
    </row>
    <row r="51" spans="3:14">
      <c r="D51" s="30"/>
      <c r="F51" s="37" t="s">
        <v>50</v>
      </c>
      <c r="G51" s="13" t="s">
        <v>11</v>
      </c>
      <c r="H51" s="34" t="s">
        <v>12</v>
      </c>
      <c r="I51" s="38">
        <v>0.59873470438481424</v>
      </c>
      <c r="J51" s="38">
        <v>0.46433628266538002</v>
      </c>
      <c r="K51" s="38">
        <v>9.1689603179249235E-2</v>
      </c>
      <c r="L51" s="38">
        <v>5.9802385261751925E-2</v>
      </c>
      <c r="M51" s="38">
        <v>0.64725179006577704</v>
      </c>
      <c r="N51" s="38">
        <f>SUM(I51:M51)</f>
        <v>1.8618147655569726</v>
      </c>
    </row>
    <row r="52" spans="3:14">
      <c r="D52" s="30"/>
      <c r="F52" s="37" t="s">
        <v>51</v>
      </c>
      <c r="G52" s="13" t="s">
        <v>11</v>
      </c>
      <c r="H52" s="34" t="s">
        <v>12</v>
      </c>
      <c r="I52" s="38">
        <v>2.0451279101575439</v>
      </c>
      <c r="J52" s="38">
        <v>2.0660584350087641</v>
      </c>
      <c r="K52" s="38">
        <v>1.8253952572182957</v>
      </c>
      <c r="L52" s="38">
        <v>2.5166081347390987</v>
      </c>
      <c r="M52" s="38">
        <v>2.3064307638384181</v>
      </c>
      <c r="N52" s="38">
        <f>SUM(I52:M52)</f>
        <v>10.759620500962122</v>
      </c>
    </row>
    <row r="53" spans="3:14">
      <c r="F53" s="37" t="s">
        <v>52</v>
      </c>
      <c r="G53" s="13" t="s">
        <v>11</v>
      </c>
      <c r="H53" s="34" t="s">
        <v>12</v>
      </c>
      <c r="I53" s="38">
        <v>-1.154019153192503E-2</v>
      </c>
      <c r="J53" s="38">
        <v>1.0850591297107575</v>
      </c>
      <c r="K53" s="38">
        <v>1.5385305314496544E-2</v>
      </c>
      <c r="L53" s="38">
        <v>0</v>
      </c>
      <c r="M53" s="38">
        <v>-9.0637424281497347E-4</v>
      </c>
      <c r="N53" s="38">
        <f t="shared" si="3"/>
        <v>1.0879978692505139</v>
      </c>
    </row>
    <row r="54" spans="3:14">
      <c r="D54" s="30" t="s">
        <v>53</v>
      </c>
      <c r="G54" s="30" t="s">
        <v>11</v>
      </c>
      <c r="H54" s="31" t="s">
        <v>12</v>
      </c>
      <c r="I54" s="32">
        <f>SUM(I40:I53)</f>
        <v>105.14852385499415</v>
      </c>
      <c r="J54" s="32">
        <f>SUM(J40:J53)</f>
        <v>98.211913172223007</v>
      </c>
      <c r="K54" s="32">
        <f>SUM(K40:K53)</f>
        <v>100.02670456412369</v>
      </c>
      <c r="L54" s="32">
        <f>SUM(L40:L53)</f>
        <v>95.05584328109849</v>
      </c>
      <c r="M54" s="32">
        <f>SUM(M40:M53)</f>
        <v>92.21717106719916</v>
      </c>
      <c r="N54" s="32">
        <f t="shared" si="3"/>
        <v>490.66015593963851</v>
      </c>
    </row>
    <row r="55" spans="3:14" ht="6" customHeight="1">
      <c r="I55" s="20"/>
      <c r="J55" s="20"/>
      <c r="K55" s="20"/>
      <c r="L55" s="20"/>
      <c r="M55" s="20"/>
    </row>
    <row r="56" spans="3:14">
      <c r="F56" s="39" t="s">
        <v>54</v>
      </c>
      <c r="G56" s="30" t="s">
        <v>11</v>
      </c>
      <c r="H56" s="31" t="s">
        <v>12</v>
      </c>
      <c r="I56" s="32">
        <f>I23+I20+I28+I36+I54</f>
        <v>234.81912822730806</v>
      </c>
      <c r="J56" s="32">
        <f>J23+J20+J28+J36+J54</f>
        <v>245.1143039230235</v>
      </c>
      <c r="K56" s="32">
        <f>K23+K20+K28+K36+K54</f>
        <v>260.54477238518314</v>
      </c>
      <c r="L56" s="32">
        <f>L23+L20+L28+L36+L54</f>
        <v>234.85220571125461</v>
      </c>
      <c r="M56" s="32">
        <f>M23+M20+M28+M36+M54</f>
        <v>244.90035530565655</v>
      </c>
      <c r="N56" s="32">
        <f>SUM(I56:M56)</f>
        <v>1220.230765552426</v>
      </c>
    </row>
    <row r="57" spans="3:14" ht="13.5" customHeight="1"/>
    <row r="58" spans="3:14" s="26" customFormat="1">
      <c r="C58" s="24" t="s">
        <v>55</v>
      </c>
      <c r="D58" s="24"/>
      <c r="E58" s="25"/>
      <c r="F58" s="25"/>
      <c r="G58" s="25"/>
      <c r="H58" s="25"/>
    </row>
    <row r="59" spans="3:14" ht="15" customHeight="1">
      <c r="I59" s="20"/>
      <c r="J59" s="20"/>
      <c r="K59" s="20"/>
      <c r="L59" s="20"/>
      <c r="M59" s="20"/>
    </row>
    <row r="60" spans="3:14">
      <c r="D60" s="9"/>
      <c r="F60" s="40" t="s">
        <v>56</v>
      </c>
      <c r="G60" s="13" t="s">
        <v>11</v>
      </c>
      <c r="H60" s="7" t="s">
        <v>12</v>
      </c>
      <c r="I60" s="29">
        <v>13.642543025916803</v>
      </c>
      <c r="J60" s="29">
        <v>12.99067792848723</v>
      </c>
      <c r="K60" s="29">
        <v>5.6972841433936763</v>
      </c>
      <c r="L60" s="29">
        <v>5.9761107919940804</v>
      </c>
      <c r="M60" s="29">
        <v>5.0789006728748856</v>
      </c>
      <c r="N60" s="29">
        <f t="shared" ref="N60:N67" si="4">SUM(I60:M60)</f>
        <v>43.385516562666673</v>
      </c>
    </row>
    <row r="61" spans="3:14">
      <c r="F61" s="40" t="s">
        <v>57</v>
      </c>
      <c r="G61" s="13" t="s">
        <v>11</v>
      </c>
      <c r="H61" s="7" t="s">
        <v>12</v>
      </c>
      <c r="I61" s="29">
        <v>2.4473711501140913</v>
      </c>
      <c r="J61" s="29">
        <v>2.3301205008133641</v>
      </c>
      <c r="K61" s="29">
        <v>2.523157276182133</v>
      </c>
      <c r="L61" s="29">
        <v>2.8698955959445764</v>
      </c>
      <c r="M61" s="29">
        <v>3.313749413555096</v>
      </c>
      <c r="N61" s="29">
        <f t="shared" si="4"/>
        <v>13.48429393660926</v>
      </c>
    </row>
    <row r="62" spans="3:14">
      <c r="F62" s="40" t="s">
        <v>58</v>
      </c>
      <c r="G62" s="13" t="s">
        <v>11</v>
      </c>
      <c r="H62" s="7" t="s">
        <v>12</v>
      </c>
      <c r="I62" s="29">
        <v>46.623150325069403</v>
      </c>
      <c r="J62" s="29">
        <v>42.862353031662231</v>
      </c>
      <c r="K62" s="29">
        <v>33.728669241805619</v>
      </c>
      <c r="L62" s="29">
        <v>35.136370546941016</v>
      </c>
      <c r="M62" s="29">
        <v>34.438173366733309</v>
      </c>
      <c r="N62" s="29">
        <f t="shared" si="4"/>
        <v>192.78871651221158</v>
      </c>
    </row>
    <row r="63" spans="3:14">
      <c r="F63" s="40" t="s">
        <v>59</v>
      </c>
      <c r="G63" s="13" t="s">
        <v>11</v>
      </c>
      <c r="H63" s="7" t="s">
        <v>12</v>
      </c>
      <c r="I63" s="29">
        <v>7.2661465007566974</v>
      </c>
      <c r="J63" s="29">
        <v>6.6458719077083197</v>
      </c>
      <c r="K63" s="29">
        <v>0</v>
      </c>
      <c r="L63" s="29">
        <v>0</v>
      </c>
      <c r="M63" s="29">
        <v>0</v>
      </c>
      <c r="N63" s="29">
        <f t="shared" si="4"/>
        <v>13.912018408465016</v>
      </c>
    </row>
    <row r="64" spans="3:14">
      <c r="F64" s="40" t="s">
        <v>60</v>
      </c>
      <c r="G64" s="13" t="s">
        <v>11</v>
      </c>
      <c r="H64" s="7" t="s">
        <v>12</v>
      </c>
      <c r="I64" s="29">
        <v>36.933588097122851</v>
      </c>
      <c r="J64" s="29">
        <v>33.750194931794923</v>
      </c>
      <c r="K64" s="29">
        <v>25.850829006872694</v>
      </c>
      <c r="L64" s="29">
        <v>28.56771990242413</v>
      </c>
      <c r="M64" s="29">
        <v>40.419676599119228</v>
      </c>
      <c r="N64" s="29">
        <f t="shared" si="4"/>
        <v>165.52200853733382</v>
      </c>
    </row>
    <row r="65" spans="3:14">
      <c r="F65" s="40" t="s">
        <v>61</v>
      </c>
      <c r="G65" s="13" t="s">
        <v>11</v>
      </c>
      <c r="H65" s="7" t="s">
        <v>12</v>
      </c>
      <c r="I65" s="29">
        <v>3.5119276977399285</v>
      </c>
      <c r="J65" s="29">
        <v>2.6069617119085522</v>
      </c>
      <c r="K65" s="29">
        <v>2.8637495805891784</v>
      </c>
      <c r="L65" s="29">
        <v>2.3429996346418309</v>
      </c>
      <c r="M65" s="29">
        <v>2.8421376911801413</v>
      </c>
      <c r="N65" s="29">
        <f t="shared" si="4"/>
        <v>14.167776316059632</v>
      </c>
    </row>
    <row r="66" spans="3:14">
      <c r="F66" s="40" t="s">
        <v>62</v>
      </c>
      <c r="G66" s="13" t="s">
        <v>11</v>
      </c>
      <c r="H66" s="7" t="s">
        <v>12</v>
      </c>
      <c r="I66" s="29">
        <v>2.3372265565734196</v>
      </c>
      <c r="J66" s="29">
        <v>71.55870020935717</v>
      </c>
      <c r="K66" s="29">
        <v>25.833544329616018</v>
      </c>
      <c r="L66" s="29">
        <v>4.426742881147792</v>
      </c>
      <c r="M66" s="29">
        <v>2.4140140831913883</v>
      </c>
      <c r="N66" s="29">
        <f t="shared" si="4"/>
        <v>106.57022805988579</v>
      </c>
    </row>
    <row r="67" spans="3:14">
      <c r="F67" s="39" t="s">
        <v>63</v>
      </c>
      <c r="G67" s="30" t="s">
        <v>11</v>
      </c>
      <c r="H67" s="31" t="s">
        <v>12</v>
      </c>
      <c r="I67" s="32">
        <f>SUM(I60:I66)</f>
        <v>112.76195335329319</v>
      </c>
      <c r="J67" s="32">
        <f t="shared" ref="J67:M67" si="5">SUM(J60:J66)</f>
        <v>172.74488022173179</v>
      </c>
      <c r="K67" s="32">
        <f t="shared" si="5"/>
        <v>96.497233578459316</v>
      </c>
      <c r="L67" s="32">
        <f t="shared" si="5"/>
        <v>79.319839353093428</v>
      </c>
      <c r="M67" s="32">
        <f t="shared" si="5"/>
        <v>88.50665182665405</v>
      </c>
      <c r="N67" s="32">
        <f t="shared" si="4"/>
        <v>549.83055833323181</v>
      </c>
    </row>
    <row r="68" spans="3:14" ht="12.75" customHeight="1">
      <c r="I68" s="20"/>
      <c r="J68" s="20"/>
      <c r="K68" s="20"/>
      <c r="L68" s="20"/>
      <c r="M68" s="20"/>
    </row>
    <row r="69" spans="3:14" ht="12.75" customHeight="1">
      <c r="F69" s="39" t="s">
        <v>64</v>
      </c>
      <c r="G69" s="30" t="s">
        <v>11</v>
      </c>
      <c r="H69" s="31" t="s">
        <v>12</v>
      </c>
      <c r="I69" s="32">
        <f>I56+I67</f>
        <v>347.58108158060122</v>
      </c>
      <c r="J69" s="32">
        <f t="shared" ref="J69:M69" si="6">J56+J67</f>
        <v>417.85918414475532</v>
      </c>
      <c r="K69" s="32">
        <f t="shared" si="6"/>
        <v>357.04200596364245</v>
      </c>
      <c r="L69" s="32">
        <f t="shared" si="6"/>
        <v>314.17204506434803</v>
      </c>
      <c r="M69" s="32">
        <f t="shared" si="6"/>
        <v>333.40700713231058</v>
      </c>
      <c r="N69" s="32">
        <f>SUM(I69:M69)</f>
        <v>1770.0613238856574</v>
      </c>
    </row>
    <row r="70" spans="3:14" ht="12.75" customHeight="1">
      <c r="I70" s="20"/>
      <c r="J70" s="20"/>
      <c r="K70" s="20"/>
      <c r="L70" s="20"/>
      <c r="M70" s="20"/>
    </row>
    <row r="71" spans="3:14" ht="6.75" customHeight="1">
      <c r="I71" s="20"/>
      <c r="J71" s="20"/>
      <c r="K71" s="20"/>
      <c r="L71" s="20"/>
      <c r="M71" s="20"/>
    </row>
    <row r="72" spans="3:14">
      <c r="I72" s="20"/>
      <c r="J72" s="20"/>
      <c r="K72" s="20"/>
      <c r="L72" s="20"/>
      <c r="M72" s="20"/>
    </row>
    <row r="73" spans="3:14" ht="18">
      <c r="C73" s="22" t="s">
        <v>65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3:14" s="41" customFormat="1">
      <c r="G74" s="42"/>
      <c r="H74" s="27"/>
      <c r="I74" s="43"/>
      <c r="J74" s="43"/>
      <c r="K74" s="44"/>
      <c r="L74" s="45"/>
      <c r="M74" s="45"/>
      <c r="N74" s="7"/>
    </row>
    <row r="75" spans="3:14" s="26" customFormat="1">
      <c r="C75" s="24" t="s">
        <v>8</v>
      </c>
      <c r="D75" s="24"/>
      <c r="E75" s="25"/>
      <c r="F75" s="25"/>
      <c r="G75" s="25"/>
      <c r="H75" s="25"/>
    </row>
    <row r="76" spans="3:14" ht="7.5" customHeight="1">
      <c r="I76" s="20"/>
      <c r="J76" s="20"/>
      <c r="K76" s="20"/>
      <c r="L76" s="20"/>
      <c r="M76" s="20"/>
    </row>
    <row r="77" spans="3:14">
      <c r="D77" s="9" t="s">
        <v>9</v>
      </c>
      <c r="E77" s="27"/>
      <c r="F77" s="28" t="s">
        <v>10</v>
      </c>
      <c r="G77" s="13" t="s">
        <v>11</v>
      </c>
      <c r="H77" s="7" t="s">
        <v>12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38">
        <f t="shared" ref="N77:N101" si="7">SUM(I77:M77)</f>
        <v>0</v>
      </c>
    </row>
    <row r="78" spans="3:14">
      <c r="D78" s="9"/>
      <c r="E78" s="27"/>
      <c r="F78" s="28" t="s">
        <v>13</v>
      </c>
      <c r="G78" s="13" t="s">
        <v>11</v>
      </c>
      <c r="H78" s="7" t="s">
        <v>12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38">
        <f t="shared" si="7"/>
        <v>0</v>
      </c>
    </row>
    <row r="79" spans="3:14">
      <c r="D79" s="9"/>
      <c r="E79" s="27"/>
      <c r="F79" s="28" t="s">
        <v>14</v>
      </c>
      <c r="G79" s="13" t="s">
        <v>11</v>
      </c>
      <c r="H79" s="7" t="s">
        <v>12</v>
      </c>
      <c r="I79" s="29">
        <v>18.883111822502098</v>
      </c>
      <c r="J79" s="29">
        <v>18.292769405005807</v>
      </c>
      <c r="K79" s="29">
        <v>17.382478881145161</v>
      </c>
      <c r="L79" s="29">
        <v>16.605254487830983</v>
      </c>
      <c r="M79" s="29">
        <v>16.368656355107564</v>
      </c>
      <c r="N79" s="38">
        <f t="shared" si="7"/>
        <v>87.532270951591613</v>
      </c>
    </row>
    <row r="80" spans="3:14">
      <c r="D80" s="9"/>
      <c r="E80" s="27"/>
      <c r="F80" s="28" t="s">
        <v>15</v>
      </c>
      <c r="G80" s="13" t="s">
        <v>11</v>
      </c>
      <c r="H80" s="7" t="s">
        <v>12</v>
      </c>
      <c r="I80" s="29">
        <v>10.229719301485675</v>
      </c>
      <c r="J80" s="29">
        <v>10.027534052039657</v>
      </c>
      <c r="K80" s="29">
        <v>9.4357205926974199</v>
      </c>
      <c r="L80" s="29">
        <v>9.0273396407150877</v>
      </c>
      <c r="M80" s="29">
        <v>10.888287970040942</v>
      </c>
      <c r="N80" s="38">
        <f t="shared" si="7"/>
        <v>49.608601556978776</v>
      </c>
    </row>
    <row r="81" spans="4:14">
      <c r="D81" s="9"/>
      <c r="E81" s="27"/>
      <c r="F81" s="28" t="s">
        <v>16</v>
      </c>
      <c r="G81" s="13" t="s">
        <v>11</v>
      </c>
      <c r="H81" s="7" t="s">
        <v>12</v>
      </c>
      <c r="I81" s="29">
        <v>15.564749045720678</v>
      </c>
      <c r="J81" s="29">
        <v>14.730393171601618</v>
      </c>
      <c r="K81" s="29">
        <v>13.737120568321643</v>
      </c>
      <c r="L81" s="29">
        <v>13.602770753808288</v>
      </c>
      <c r="M81" s="29">
        <v>15.632892276807263</v>
      </c>
      <c r="N81" s="38">
        <f t="shared" si="7"/>
        <v>73.267925816259492</v>
      </c>
    </row>
    <row r="82" spans="4:14">
      <c r="D82" s="9"/>
      <c r="E82" s="27"/>
      <c r="F82" s="28" t="s">
        <v>17</v>
      </c>
      <c r="G82" s="13" t="s">
        <v>11</v>
      </c>
      <c r="H82" s="7" t="s">
        <v>12</v>
      </c>
      <c r="I82" s="29">
        <v>21.993956302035613</v>
      </c>
      <c r="J82" s="29">
        <v>20.515414544500818</v>
      </c>
      <c r="K82" s="29">
        <v>19.549441002849985</v>
      </c>
      <c r="L82" s="29">
        <v>16.93227609566431</v>
      </c>
      <c r="M82" s="29">
        <v>17.869874657548614</v>
      </c>
      <c r="N82" s="38">
        <f t="shared" si="7"/>
        <v>96.860962602599329</v>
      </c>
    </row>
    <row r="83" spans="4:14">
      <c r="D83" s="9"/>
      <c r="E83" s="27"/>
      <c r="F83" s="28" t="s">
        <v>18</v>
      </c>
      <c r="G83" s="13" t="s">
        <v>11</v>
      </c>
      <c r="H83" s="7" t="s">
        <v>12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38">
        <f t="shared" si="7"/>
        <v>0</v>
      </c>
    </row>
    <row r="84" spans="4:14">
      <c r="D84" s="9"/>
      <c r="E84" s="27"/>
      <c r="F84" s="28" t="s">
        <v>19</v>
      </c>
      <c r="G84" s="13" t="s">
        <v>11</v>
      </c>
      <c r="H84" s="7" t="s">
        <v>12</v>
      </c>
      <c r="I84" s="29">
        <v>5.2710651290920705</v>
      </c>
      <c r="J84" s="29">
        <v>5.0440455424639445</v>
      </c>
      <c r="K84" s="29">
        <v>5.0917620415737659</v>
      </c>
      <c r="L84" s="29">
        <v>4.9433863915456548</v>
      </c>
      <c r="M84" s="29">
        <v>5.4997937546492022</v>
      </c>
      <c r="N84" s="38">
        <f t="shared" si="7"/>
        <v>25.850052859324641</v>
      </c>
    </row>
    <row r="85" spans="4:14">
      <c r="D85" s="9"/>
      <c r="E85" s="27"/>
      <c r="F85" s="28"/>
      <c r="G85" s="30" t="s">
        <v>11</v>
      </c>
      <c r="H85" s="31" t="s">
        <v>12</v>
      </c>
      <c r="I85" s="32">
        <f>SUM(I77:I84)</f>
        <v>71.942601600836127</v>
      </c>
      <c r="J85" s="32">
        <f>SUM(J77:J84)</f>
        <v>68.610156715611851</v>
      </c>
      <c r="K85" s="32">
        <f>SUM(K77:K84)</f>
        <v>65.196523086587973</v>
      </c>
      <c r="L85" s="32">
        <f>SUM(L77:L84)</f>
        <v>61.111027369564326</v>
      </c>
      <c r="M85" s="32">
        <f>SUM(M77:M84)</f>
        <v>66.259505014153589</v>
      </c>
      <c r="N85" s="32">
        <f t="shared" si="7"/>
        <v>333.11981378675387</v>
      </c>
    </row>
    <row r="86" spans="4:14">
      <c r="D86" s="9" t="s">
        <v>20</v>
      </c>
      <c r="E86" s="28"/>
      <c r="F86" s="28" t="s">
        <v>21</v>
      </c>
      <c r="G86" s="13" t="s">
        <v>11</v>
      </c>
      <c r="H86" s="7" t="s">
        <v>12</v>
      </c>
      <c r="I86" s="29">
        <v>20.88321820703818</v>
      </c>
      <c r="J86" s="29">
        <v>20.153930152284779</v>
      </c>
      <c r="K86" s="29">
        <v>20.048770177315216</v>
      </c>
      <c r="L86" s="29">
        <v>22.265442559164541</v>
      </c>
      <c r="M86" s="29">
        <v>22.599509551402541</v>
      </c>
      <c r="N86" s="38">
        <f t="shared" si="7"/>
        <v>105.95087064720525</v>
      </c>
    </row>
    <row r="87" spans="4:14" ht="13.5" customHeight="1">
      <c r="D87" s="9"/>
      <c r="E87" s="28"/>
      <c r="F87" s="28" t="s">
        <v>22</v>
      </c>
      <c r="G87" s="13" t="s">
        <v>11</v>
      </c>
      <c r="H87" s="7" t="s">
        <v>12</v>
      </c>
      <c r="I87" s="29">
        <v>4.0270884842351533</v>
      </c>
      <c r="J87" s="29">
        <v>3.4923092313978779</v>
      </c>
      <c r="K87" s="29">
        <v>3.9771508491488561</v>
      </c>
      <c r="L87" s="29">
        <v>3.5365630388023983</v>
      </c>
      <c r="M87" s="29">
        <v>4.0748655506860718</v>
      </c>
      <c r="N87" s="38">
        <f t="shared" si="7"/>
        <v>19.107977154270358</v>
      </c>
    </row>
    <row r="88" spans="4:14">
      <c r="D88" s="9"/>
      <c r="E88" s="28"/>
      <c r="F88" s="28"/>
      <c r="G88" s="30" t="s">
        <v>11</v>
      </c>
      <c r="H88" s="31" t="s">
        <v>12</v>
      </c>
      <c r="I88" s="32">
        <f>SUM(I86:I87)</f>
        <v>24.910306691273334</v>
      </c>
      <c r="J88" s="32">
        <f>SUM(J86:J87)</f>
        <v>23.646239383682659</v>
      </c>
      <c r="K88" s="32">
        <f>SUM(K86:K87)</f>
        <v>24.025921026464072</v>
      </c>
      <c r="L88" s="32">
        <f>SUM(L86:L87)</f>
        <v>25.802005597966939</v>
      </c>
      <c r="M88" s="32">
        <f>SUM(M86:M87)</f>
        <v>26.674375102088611</v>
      </c>
      <c r="N88" s="32">
        <f t="shared" si="7"/>
        <v>125.05884780147562</v>
      </c>
    </row>
    <row r="89" spans="4:14">
      <c r="D89" s="9" t="s">
        <v>23</v>
      </c>
      <c r="E89" s="9"/>
      <c r="F89" s="9" t="s">
        <v>24</v>
      </c>
      <c r="G89" s="30" t="s">
        <v>11</v>
      </c>
      <c r="H89" s="31" t="s">
        <v>12</v>
      </c>
      <c r="I89" s="32">
        <f>SUM(I85,I88)</f>
        <v>96.852908292109461</v>
      </c>
      <c r="J89" s="32">
        <f t="shared" ref="J89:N89" si="8">SUM(J85,J88)</f>
        <v>92.256396099294506</v>
      </c>
      <c r="K89" s="32">
        <f t="shared" si="8"/>
        <v>89.222444113052049</v>
      </c>
      <c r="L89" s="32">
        <f t="shared" si="8"/>
        <v>86.913032967531265</v>
      </c>
      <c r="M89" s="32">
        <f t="shared" si="8"/>
        <v>92.933880116242193</v>
      </c>
      <c r="N89" s="32">
        <f t="shared" si="8"/>
        <v>458.17866158822949</v>
      </c>
    </row>
    <row r="90" spans="4:14">
      <c r="D90" s="9"/>
      <c r="E90" s="28"/>
      <c r="F90" s="28"/>
      <c r="G90" s="30"/>
      <c r="H90" s="31"/>
      <c r="I90" s="31"/>
      <c r="J90" s="31"/>
      <c r="K90" s="31"/>
      <c r="L90" s="31"/>
      <c r="M90" s="31"/>
      <c r="N90" s="31"/>
    </row>
    <row r="91" spans="4:14">
      <c r="D91" s="9" t="s">
        <v>25</v>
      </c>
      <c r="E91" s="27"/>
      <c r="F91" s="28" t="s">
        <v>26</v>
      </c>
      <c r="G91" s="13" t="s">
        <v>11</v>
      </c>
      <c r="H91" s="7" t="s">
        <v>12</v>
      </c>
      <c r="I91" s="29">
        <v>8.9855749462721235</v>
      </c>
      <c r="J91" s="29">
        <v>15.382078401340426</v>
      </c>
      <c r="K91" s="29">
        <v>11.678749990217351</v>
      </c>
      <c r="L91" s="29">
        <v>9.8316522879026618</v>
      </c>
      <c r="M91" s="29">
        <v>5.5318074957892467</v>
      </c>
      <c r="N91" s="38">
        <f t="shared" si="7"/>
        <v>51.409863121521809</v>
      </c>
    </row>
    <row r="92" spans="4:14">
      <c r="D92" s="9"/>
      <c r="E92" s="27"/>
      <c r="F92" s="13" t="s">
        <v>27</v>
      </c>
      <c r="G92" s="13" t="s">
        <v>11</v>
      </c>
      <c r="H92" s="7" t="s">
        <v>12</v>
      </c>
      <c r="I92" s="29">
        <v>6.2735270332214998</v>
      </c>
      <c r="J92" s="29">
        <v>3.3200629844096152</v>
      </c>
      <c r="K92" s="29">
        <v>2.895008302117644</v>
      </c>
      <c r="L92" s="29">
        <v>2.3747826381874182</v>
      </c>
      <c r="M92" s="29">
        <v>2.1604145816862754</v>
      </c>
      <c r="N92" s="38">
        <f t="shared" si="7"/>
        <v>17.023795539622451</v>
      </c>
    </row>
    <row r="93" spans="4:14">
      <c r="D93" s="9"/>
      <c r="E93" s="27"/>
      <c r="F93" s="13" t="s">
        <v>28</v>
      </c>
      <c r="G93" s="13" t="s">
        <v>11</v>
      </c>
      <c r="H93" s="7" t="s">
        <v>12</v>
      </c>
      <c r="I93" s="29">
        <v>1.9795588367826027</v>
      </c>
      <c r="J93" s="29">
        <v>2.9162562535709915</v>
      </c>
      <c r="K93" s="29">
        <v>6.8171622245485235</v>
      </c>
      <c r="L93" s="29">
        <v>3.8481321235666455</v>
      </c>
      <c r="M93" s="29">
        <v>3.5613649615493372</v>
      </c>
      <c r="N93" s="38">
        <f t="shared" si="7"/>
        <v>19.122474400018099</v>
      </c>
    </row>
    <row r="94" spans="4:14">
      <c r="D94" s="9"/>
      <c r="E94" s="27"/>
      <c r="G94" s="30" t="s">
        <v>11</v>
      </c>
      <c r="H94" s="31" t="s">
        <v>12</v>
      </c>
      <c r="I94" s="32">
        <f>SUM(I91:I93)</f>
        <v>17.238660816276226</v>
      </c>
      <c r="J94" s="32">
        <f>SUM(J91:J93)</f>
        <v>21.618397639321032</v>
      </c>
      <c r="K94" s="32">
        <f>SUM(K91:K93)</f>
        <v>21.390920516883519</v>
      </c>
      <c r="L94" s="32">
        <f>SUM(L91:L93)</f>
        <v>16.054567049656725</v>
      </c>
      <c r="M94" s="32">
        <f>SUM(M91:M93)</f>
        <v>11.253587039024859</v>
      </c>
      <c r="N94" s="32">
        <f t="shared" si="7"/>
        <v>87.55613306116237</v>
      </c>
    </row>
    <row r="95" spans="4:14">
      <c r="D95" s="9" t="s">
        <v>29</v>
      </c>
      <c r="E95" s="27"/>
      <c r="F95" s="28" t="s">
        <v>26</v>
      </c>
      <c r="G95" s="13" t="s">
        <v>11</v>
      </c>
      <c r="H95" s="34" t="s">
        <v>12</v>
      </c>
      <c r="I95" s="29">
        <v>0.29345309050772628</v>
      </c>
      <c r="J95" s="29">
        <v>0.44342163355408387</v>
      </c>
      <c r="K95" s="29">
        <v>0.53566169977924938</v>
      </c>
      <c r="L95" s="29">
        <v>0.67349889624724057</v>
      </c>
      <c r="M95" s="29">
        <v>3.0945391832229578</v>
      </c>
      <c r="N95" s="38">
        <f t="shared" si="7"/>
        <v>5.0405745033112579</v>
      </c>
    </row>
    <row r="96" spans="4:14">
      <c r="D96" s="9"/>
      <c r="E96" s="27"/>
      <c r="F96" s="28" t="s">
        <v>30</v>
      </c>
      <c r="G96" s="13" t="s">
        <v>11</v>
      </c>
      <c r="H96" s="34" t="s">
        <v>12</v>
      </c>
      <c r="I96" s="29">
        <v>1.0205836477849368</v>
      </c>
      <c r="J96" s="29">
        <v>0.97591831793655381</v>
      </c>
      <c r="K96" s="29">
        <v>0.94777638206292769</v>
      </c>
      <c r="L96" s="29">
        <v>0.94090577882604498</v>
      </c>
      <c r="M96" s="29">
        <v>0.93184584563416106</v>
      </c>
      <c r="N96" s="38">
        <f t="shared" si="7"/>
        <v>4.8170299722446241</v>
      </c>
    </row>
    <row r="97" spans="4:14">
      <c r="D97" s="9"/>
      <c r="E97" s="27"/>
      <c r="F97" s="28" t="s">
        <v>31</v>
      </c>
      <c r="G97" s="13" t="s">
        <v>11</v>
      </c>
      <c r="H97" s="34" t="s">
        <v>12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38">
        <f t="shared" si="7"/>
        <v>0</v>
      </c>
    </row>
    <row r="98" spans="4:14">
      <c r="D98" s="9"/>
      <c r="E98" s="27"/>
      <c r="F98" s="28" t="s">
        <v>32</v>
      </c>
      <c r="G98" s="13" t="s">
        <v>11</v>
      </c>
      <c r="H98" s="34" t="s">
        <v>12</v>
      </c>
      <c r="I98" s="29">
        <v>7.0973182471179189E-2</v>
      </c>
      <c r="J98" s="29">
        <v>0.24788999245301613</v>
      </c>
      <c r="K98" s="29">
        <v>0.74552195739418159</v>
      </c>
      <c r="L98" s="29">
        <v>4.9039127121901709</v>
      </c>
      <c r="M98" s="29">
        <v>6.978248621941777</v>
      </c>
      <c r="N98" s="38">
        <f t="shared" si="7"/>
        <v>12.946546466450325</v>
      </c>
    </row>
    <row r="99" spans="4:14">
      <c r="D99" s="9"/>
      <c r="E99" s="27"/>
      <c r="F99" s="13" t="s">
        <v>33</v>
      </c>
      <c r="G99" s="13" t="s">
        <v>11</v>
      </c>
      <c r="H99" s="34" t="s">
        <v>12</v>
      </c>
      <c r="I99" s="29">
        <v>20.733553810663469</v>
      </c>
      <c r="J99" s="29">
        <v>21.67146371710955</v>
      </c>
      <c r="K99" s="29">
        <v>19.56409050201815</v>
      </c>
      <c r="L99" s="29">
        <v>16.070929908344223</v>
      </c>
      <c r="M99" s="29">
        <v>17.121347215420158</v>
      </c>
      <c r="N99" s="38">
        <f t="shared" si="7"/>
        <v>95.161385153555557</v>
      </c>
    </row>
    <row r="100" spans="4:14">
      <c r="D100" s="9"/>
      <c r="F100" s="35" t="s">
        <v>34</v>
      </c>
      <c r="G100" s="13" t="s">
        <v>11</v>
      </c>
      <c r="H100" s="34" t="s">
        <v>12</v>
      </c>
      <c r="I100" s="29">
        <v>4.5779081474492145</v>
      </c>
      <c r="J100" s="29">
        <v>3.8000540233045057</v>
      </c>
      <c r="K100" s="29">
        <v>2.9015817204376728</v>
      </c>
      <c r="L100" s="29">
        <v>3.0424086969579927</v>
      </c>
      <c r="M100" s="29">
        <v>6.250455637177442</v>
      </c>
      <c r="N100" s="38">
        <f t="shared" si="7"/>
        <v>20.572408225326829</v>
      </c>
    </row>
    <row r="101" spans="4:14">
      <c r="D101" s="9"/>
      <c r="F101" s="35" t="s">
        <v>35</v>
      </c>
      <c r="G101" s="13" t="s">
        <v>11</v>
      </c>
      <c r="H101" s="34" t="s">
        <v>12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38">
        <f t="shared" si="7"/>
        <v>0</v>
      </c>
    </row>
    <row r="102" spans="4:14">
      <c r="D102" s="30"/>
      <c r="G102" s="30" t="s">
        <v>11</v>
      </c>
      <c r="H102" s="30" t="s">
        <v>12</v>
      </c>
      <c r="I102" s="32">
        <f>SUM(I95:I99)</f>
        <v>22.118563731427312</v>
      </c>
      <c r="J102" s="32">
        <f t="shared" ref="J102:N102" si="9">SUM(J95:J99)</f>
        <v>23.338693661053203</v>
      </c>
      <c r="K102" s="32">
        <f t="shared" si="9"/>
        <v>21.793050541254509</v>
      </c>
      <c r="L102" s="32">
        <f t="shared" si="9"/>
        <v>22.589247295607677</v>
      </c>
      <c r="M102" s="32">
        <f t="shared" si="9"/>
        <v>28.125980866219052</v>
      </c>
      <c r="N102" s="32">
        <f t="shared" si="9"/>
        <v>117.96553609556176</v>
      </c>
    </row>
    <row r="103" spans="4:14">
      <c r="D103" s="30" t="s">
        <v>36</v>
      </c>
      <c r="E103" s="30"/>
      <c r="F103" s="30" t="s">
        <v>37</v>
      </c>
      <c r="G103" s="30" t="s">
        <v>11</v>
      </c>
      <c r="H103" s="30" t="s">
        <v>12</v>
      </c>
      <c r="I103" s="32">
        <f>SUM(I94,I102)</f>
        <v>39.357224547703538</v>
      </c>
      <c r="J103" s="32">
        <f t="shared" ref="J103:N103" si="10">SUM(J94,J102)</f>
        <v>44.957091300374231</v>
      </c>
      <c r="K103" s="32">
        <f t="shared" si="10"/>
        <v>43.183971058138027</v>
      </c>
      <c r="L103" s="32">
        <f t="shared" si="10"/>
        <v>38.643814345264403</v>
      </c>
      <c r="M103" s="32">
        <f t="shared" si="10"/>
        <v>39.37956790524391</v>
      </c>
      <c r="N103" s="32">
        <f t="shared" si="10"/>
        <v>205.52166915672413</v>
      </c>
    </row>
    <row r="104" spans="4:14">
      <c r="D104" s="30"/>
      <c r="G104" s="30"/>
      <c r="H104" s="30"/>
      <c r="I104" s="30"/>
      <c r="J104" s="30"/>
      <c r="K104" s="30"/>
      <c r="L104" s="30"/>
      <c r="M104" s="30"/>
      <c r="N104" s="30"/>
    </row>
    <row r="105" spans="4:14">
      <c r="D105" s="9" t="s">
        <v>38</v>
      </c>
      <c r="E105" s="28"/>
      <c r="I105" s="20"/>
      <c r="J105" s="20"/>
      <c r="K105" s="20"/>
      <c r="L105" s="20"/>
      <c r="M105" s="20"/>
      <c r="N105" s="20"/>
    </row>
    <row r="106" spans="4:14">
      <c r="D106" s="30"/>
      <c r="F106" s="37" t="s">
        <v>39</v>
      </c>
      <c r="G106" s="13" t="s">
        <v>11</v>
      </c>
      <c r="H106" s="34" t="s">
        <v>12</v>
      </c>
      <c r="I106" s="38">
        <v>61.22673844528957</v>
      </c>
      <c r="J106" s="38">
        <v>58.842794904345105</v>
      </c>
      <c r="K106" s="38">
        <v>56.547348177576367</v>
      </c>
      <c r="L106" s="38">
        <v>56.581414247221254</v>
      </c>
      <c r="M106" s="38">
        <v>56.004229374514019</v>
      </c>
      <c r="N106" s="38">
        <f t="shared" ref="N106:N120" si="11">SUM(I106:M106)</f>
        <v>289.20252514894634</v>
      </c>
    </row>
    <row r="107" spans="4:14">
      <c r="D107" s="30"/>
      <c r="F107" s="37" t="s">
        <v>40</v>
      </c>
      <c r="G107" s="13" t="s">
        <v>11</v>
      </c>
      <c r="H107" s="34" t="s">
        <v>12</v>
      </c>
      <c r="I107" s="38">
        <v>17.438513625313806</v>
      </c>
      <c r="J107" s="38">
        <v>16.740262152549668</v>
      </c>
      <c r="K107" s="38">
        <v>16.044307433735167</v>
      </c>
      <c r="L107" s="38">
        <v>16.036126338673157</v>
      </c>
      <c r="M107" s="38">
        <v>15.865657536931808</v>
      </c>
      <c r="N107" s="38">
        <f t="shared" si="11"/>
        <v>82.124867087203612</v>
      </c>
    </row>
    <row r="108" spans="4:14">
      <c r="D108" s="30"/>
      <c r="F108" s="37" t="s">
        <v>41</v>
      </c>
      <c r="G108" s="13" t="s">
        <v>11</v>
      </c>
      <c r="H108" s="34" t="s">
        <v>12</v>
      </c>
      <c r="I108" s="38">
        <v>9.5195453233640343E-2</v>
      </c>
      <c r="J108" s="38">
        <v>8.8572911583386899E-2</v>
      </c>
      <c r="K108" s="38">
        <v>0.17565953888236552</v>
      </c>
      <c r="L108" s="38">
        <v>0.12132903951328469</v>
      </c>
      <c r="M108" s="38">
        <v>0.52844330417029239</v>
      </c>
      <c r="N108" s="38">
        <f t="shared" si="11"/>
        <v>1.00920024738297</v>
      </c>
    </row>
    <row r="109" spans="4:14">
      <c r="D109" s="30"/>
      <c r="F109" s="37" t="s">
        <v>42</v>
      </c>
      <c r="G109" s="13" t="s">
        <v>11</v>
      </c>
      <c r="H109" s="34" t="s">
        <v>12</v>
      </c>
      <c r="I109" s="38">
        <v>0.14286062947515973</v>
      </c>
      <c r="J109" s="38">
        <v>0.14192416450404766</v>
      </c>
      <c r="K109" s="38">
        <v>0.14065632652230056</v>
      </c>
      <c r="L109" s="38">
        <v>0.13365044811561996</v>
      </c>
      <c r="M109" s="38">
        <v>0.13166742198105802</v>
      </c>
      <c r="N109" s="38">
        <f t="shared" si="11"/>
        <v>0.69075899059818591</v>
      </c>
    </row>
    <row r="110" spans="4:14">
      <c r="D110" s="30"/>
      <c r="F110" s="37" t="s">
        <v>43</v>
      </c>
      <c r="G110" s="13" t="s">
        <v>11</v>
      </c>
      <c r="H110" s="34" t="s">
        <v>12</v>
      </c>
      <c r="I110" s="38">
        <v>1.7941447644320561E-2</v>
      </c>
      <c r="J110" s="38">
        <v>1.7823839753947454E-2</v>
      </c>
      <c r="K110" s="38">
        <v>1.7664615698624701E-2</v>
      </c>
      <c r="L110" s="38">
        <v>1.6784767968023796E-2</v>
      </c>
      <c r="M110" s="38">
        <v>1.6535725529240843E-2</v>
      </c>
      <c r="N110" s="38">
        <f t="shared" si="11"/>
        <v>8.6750396594157356E-2</v>
      </c>
    </row>
    <row r="111" spans="4:14">
      <c r="D111" s="30"/>
      <c r="F111" s="37" t="s">
        <v>44</v>
      </c>
      <c r="G111" s="13" t="s">
        <v>11</v>
      </c>
      <c r="H111" s="34" t="s">
        <v>12</v>
      </c>
      <c r="I111" s="38">
        <v>1.606592787249379</v>
      </c>
      <c r="J111" s="38">
        <v>1.5960614192046794</v>
      </c>
      <c r="K111" s="38">
        <v>1.5818034716906664</v>
      </c>
      <c r="L111" s="38">
        <v>1.5030162385819368</v>
      </c>
      <c r="M111" s="38">
        <v>1.4807153744710997</v>
      </c>
      <c r="N111" s="38">
        <f t="shared" si="11"/>
        <v>7.7681892911977606</v>
      </c>
    </row>
    <row r="112" spans="4:14">
      <c r="D112" s="30"/>
      <c r="F112" s="37" t="s">
        <v>45</v>
      </c>
      <c r="G112" s="13" t="s">
        <v>11</v>
      </c>
      <c r="H112" s="34" t="s">
        <v>12</v>
      </c>
      <c r="I112" s="38">
        <v>1.9134578016214467</v>
      </c>
      <c r="J112" s="38">
        <v>1.9009149043130518</v>
      </c>
      <c r="K112" s="38">
        <v>1.8839336374218276</v>
      </c>
      <c r="L112" s="38">
        <v>1.7900977587495641</v>
      </c>
      <c r="M112" s="38">
        <v>1.7635373491956048</v>
      </c>
      <c r="N112" s="38">
        <f t="shared" si="11"/>
        <v>9.2519414513014944</v>
      </c>
    </row>
    <row r="113" spans="3:14">
      <c r="D113" s="30"/>
      <c r="F113" s="37" t="s">
        <v>46</v>
      </c>
      <c r="G113" s="13" t="s">
        <v>11</v>
      </c>
      <c r="H113" s="34" t="s">
        <v>12</v>
      </c>
      <c r="I113" s="38">
        <v>4.5103658435132865E-2</v>
      </c>
      <c r="J113" s="38">
        <v>4.4807999677722379E-2</v>
      </c>
      <c r="K113" s="38">
        <v>4.4407720528107181E-2</v>
      </c>
      <c r="L113" s="38">
        <v>4.2195839285151165E-2</v>
      </c>
      <c r="M113" s="38">
        <v>4.1569762431298479E-2</v>
      </c>
      <c r="N113" s="38">
        <f t="shared" si="11"/>
        <v>0.21808498035741208</v>
      </c>
    </row>
    <row r="114" spans="3:14">
      <c r="D114" s="30"/>
      <c r="F114" s="37" t="s">
        <v>47</v>
      </c>
      <c r="G114" s="13" t="s">
        <v>11</v>
      </c>
      <c r="H114" s="34" t="s">
        <v>12</v>
      </c>
      <c r="I114" s="38">
        <v>1.5204075342632599</v>
      </c>
      <c r="J114" s="38">
        <v>1.5104411187232809</v>
      </c>
      <c r="K114" s="38">
        <v>1.4969480351021662</v>
      </c>
      <c r="L114" s="38">
        <v>1.4223873226596833</v>
      </c>
      <c r="M114" s="38">
        <v>1.401282782614568</v>
      </c>
      <c r="N114" s="38">
        <f t="shared" si="11"/>
        <v>7.3514667933629587</v>
      </c>
    </row>
    <row r="115" spans="3:14">
      <c r="D115" s="30"/>
      <c r="F115" s="37" t="s">
        <v>48</v>
      </c>
      <c r="G115" s="13" t="s">
        <v>11</v>
      </c>
      <c r="H115" s="34" t="s">
        <v>12</v>
      </c>
      <c r="I115" s="38">
        <v>1.6255256621690752</v>
      </c>
      <c r="J115" s="38">
        <v>2.1671896851669867</v>
      </c>
      <c r="K115" s="38">
        <v>2.4976425450029272</v>
      </c>
      <c r="L115" s="38">
        <v>2.971468002647764</v>
      </c>
      <c r="M115" s="38">
        <v>11.767250173937454</v>
      </c>
      <c r="N115" s="38">
        <f t="shared" si="11"/>
        <v>21.029076068924205</v>
      </c>
    </row>
    <row r="116" spans="3:14">
      <c r="D116" s="30"/>
      <c r="F116" s="37" t="s">
        <v>49</v>
      </c>
      <c r="G116" s="13" t="s">
        <v>11</v>
      </c>
      <c r="H116" s="34" t="s">
        <v>12</v>
      </c>
      <c r="I116" s="38">
        <v>9.5962533117408544</v>
      </c>
      <c r="J116" s="38">
        <v>9.5333489614423961</v>
      </c>
      <c r="K116" s="38">
        <v>9.448185578950044</v>
      </c>
      <c r="L116" s="38">
        <v>8.9775857775299297</v>
      </c>
      <c r="M116" s="38">
        <v>8.8443816807751467</v>
      </c>
      <c r="N116" s="38">
        <f t="shared" si="11"/>
        <v>46.39975531043838</v>
      </c>
    </row>
    <row r="117" spans="3:14">
      <c r="D117" s="30"/>
      <c r="F117" s="37" t="s">
        <v>50</v>
      </c>
      <c r="G117" s="13" t="s">
        <v>11</v>
      </c>
      <c r="H117" s="34" t="s">
        <v>12</v>
      </c>
      <c r="I117" s="38">
        <v>0.95</v>
      </c>
      <c r="J117" s="38">
        <v>0.97</v>
      </c>
      <c r="K117" s="38">
        <v>1.0900000000000001</v>
      </c>
      <c r="L117" s="38">
        <v>1.98</v>
      </c>
      <c r="M117" s="38">
        <v>1.97</v>
      </c>
      <c r="N117" s="38">
        <f t="shared" si="11"/>
        <v>6.96</v>
      </c>
    </row>
    <row r="118" spans="3:14">
      <c r="D118" s="30"/>
      <c r="F118" s="37" t="s">
        <v>51</v>
      </c>
      <c r="G118" s="13" t="s">
        <v>11</v>
      </c>
      <c r="H118" s="34" t="s">
        <v>12</v>
      </c>
      <c r="I118" s="38">
        <v>3.5013903778199928</v>
      </c>
      <c r="J118" s="38">
        <v>3.4784384319195483</v>
      </c>
      <c r="K118" s="38">
        <v>3.4473648203427785</v>
      </c>
      <c r="L118" s="38">
        <v>3.2756568044153136</v>
      </c>
      <c r="M118" s="38">
        <v>3.2270545502321348</v>
      </c>
      <c r="N118" s="38">
        <f t="shared" si="11"/>
        <v>16.92990498472977</v>
      </c>
    </row>
    <row r="119" spans="3:14">
      <c r="F119" s="37" t="s">
        <v>52</v>
      </c>
      <c r="G119" s="13" t="s">
        <v>11</v>
      </c>
      <c r="H119" s="34" t="s">
        <v>12</v>
      </c>
      <c r="I119" s="38">
        <v>1.7941447644320561E-2</v>
      </c>
      <c r="J119" s="38">
        <v>1.7823839753947454E-2</v>
      </c>
      <c r="K119" s="38">
        <v>1.7664615698624701E-2</v>
      </c>
      <c r="L119" s="38">
        <v>1.6784767968023796E-2</v>
      </c>
      <c r="M119" s="38">
        <v>1.6535725529240843E-2</v>
      </c>
      <c r="N119" s="38">
        <f t="shared" si="11"/>
        <v>8.6750396594157356E-2</v>
      </c>
    </row>
    <row r="120" spans="3:14">
      <c r="D120" s="30" t="s">
        <v>53</v>
      </c>
      <c r="G120" s="30" t="s">
        <v>11</v>
      </c>
      <c r="H120" s="31" t="s">
        <v>12</v>
      </c>
      <c r="I120" s="32">
        <f>SUM(I106:I119)</f>
        <v>99.697922181899969</v>
      </c>
      <c r="J120" s="32">
        <f>SUM(J106:J119)</f>
        <v>97.050404332937745</v>
      </c>
      <c r="K120" s="32">
        <f>SUM(K106:K119)</f>
        <v>94.433586517151994</v>
      </c>
      <c r="L120" s="32">
        <f>SUM(L106:L119)</f>
        <v>94.868497353328706</v>
      </c>
      <c r="M120" s="32">
        <f>SUM(M106:M119)</f>
        <v>103.05886076231297</v>
      </c>
      <c r="N120" s="32">
        <f t="shared" si="11"/>
        <v>489.10927114763138</v>
      </c>
    </row>
    <row r="121" spans="3:14">
      <c r="I121" s="20"/>
      <c r="J121" s="20"/>
      <c r="K121" s="20"/>
      <c r="L121" s="20"/>
      <c r="M121" s="20"/>
    </row>
    <row r="122" spans="3:14">
      <c r="F122" s="39" t="s">
        <v>54</v>
      </c>
      <c r="G122" s="30" t="s">
        <v>11</v>
      </c>
      <c r="H122" s="31" t="s">
        <v>12</v>
      </c>
      <c r="I122" s="32">
        <f>I88+I85+I94+I102+I120</f>
        <v>235.90805502171295</v>
      </c>
      <c r="J122" s="32">
        <f>J88+J85+J94+J102+J120</f>
        <v>234.26389173260648</v>
      </c>
      <c r="K122" s="32">
        <f>K88+K85+K94+K102+K120</f>
        <v>226.84000168834206</v>
      </c>
      <c r="L122" s="32">
        <f>L88+L85+L94+L102+L120</f>
        <v>220.42534466612437</v>
      </c>
      <c r="M122" s="32">
        <f>M88+M85+M94+M102+M120</f>
        <v>235.3723087837991</v>
      </c>
      <c r="N122" s="32">
        <f>SUM(I122:M122)</f>
        <v>1152.8096018925849</v>
      </c>
    </row>
    <row r="123" spans="3:14" ht="13.5" customHeight="1"/>
    <row r="124" spans="3:14" s="26" customFormat="1">
      <c r="C124" s="24" t="s">
        <v>55</v>
      </c>
      <c r="D124" s="24"/>
      <c r="E124" s="25"/>
      <c r="F124" s="25"/>
      <c r="G124" s="25"/>
      <c r="H124" s="25"/>
    </row>
    <row r="125" spans="3:14" ht="6.75" customHeight="1">
      <c r="I125" s="20"/>
      <c r="J125" s="20"/>
      <c r="K125" s="20"/>
      <c r="L125" s="20"/>
      <c r="M125" s="20"/>
    </row>
    <row r="126" spans="3:14">
      <c r="D126" s="9"/>
      <c r="F126" s="40" t="s">
        <v>56</v>
      </c>
      <c r="G126" s="13" t="s">
        <v>11</v>
      </c>
      <c r="H126" s="7" t="s">
        <v>12</v>
      </c>
      <c r="I126" s="46">
        <v>13.245320884877678</v>
      </c>
      <c r="J126" s="46">
        <v>12.977172360100997</v>
      </c>
      <c r="K126" s="46">
        <v>5.6701678407992544</v>
      </c>
      <c r="L126" s="46">
        <v>6.1227237248916238</v>
      </c>
      <c r="M126" s="46">
        <v>5.0653816820982716</v>
      </c>
      <c r="N126" s="38">
        <f t="shared" ref="N126:N131" si="12">SUM(I126:M126)</f>
        <v>43.080766492767822</v>
      </c>
    </row>
    <row r="127" spans="3:14">
      <c r="D127" s="9"/>
      <c r="F127" s="40" t="s">
        <v>57</v>
      </c>
      <c r="G127" s="13" t="s">
        <v>11</v>
      </c>
      <c r="H127" s="7" t="s">
        <v>12</v>
      </c>
      <c r="I127" s="46">
        <v>2.442883696395</v>
      </c>
      <c r="J127" s="46">
        <v>2.3595164843209848</v>
      </c>
      <c r="K127" s="46">
        <v>2.5544225195148123</v>
      </c>
      <c r="L127" s="46">
        <v>2.8812163339475343</v>
      </c>
      <c r="M127" s="46">
        <v>3.3234383364441875</v>
      </c>
      <c r="N127" s="38">
        <f t="shared" si="12"/>
        <v>13.561477370622519</v>
      </c>
    </row>
    <row r="128" spans="3:14">
      <c r="D128" s="9"/>
      <c r="F128" s="40" t="s">
        <v>58</v>
      </c>
      <c r="G128" s="13" t="s">
        <v>11</v>
      </c>
      <c r="H128" s="7" t="s">
        <v>12</v>
      </c>
      <c r="I128" s="46">
        <v>46.626814099493998</v>
      </c>
      <c r="J128" s="46">
        <v>42.862353033108562</v>
      </c>
      <c r="K128" s="46">
        <v>33.017511362150749</v>
      </c>
      <c r="L128" s="46">
        <v>34.11339099157189</v>
      </c>
      <c r="M128" s="46">
        <v>33.410724128659716</v>
      </c>
      <c r="N128" s="38">
        <f t="shared" si="12"/>
        <v>190.03079361498493</v>
      </c>
    </row>
    <row r="129" spans="3:14">
      <c r="F129" s="40" t="s">
        <v>59</v>
      </c>
      <c r="G129" s="13" t="s">
        <v>11</v>
      </c>
      <c r="H129" s="7" t="s">
        <v>12</v>
      </c>
      <c r="I129" s="46">
        <v>6.5933369003796098</v>
      </c>
      <c r="J129" s="46">
        <v>3.110751350813671</v>
      </c>
      <c r="K129" s="46">
        <v>0</v>
      </c>
      <c r="L129" s="46">
        <v>-1.8</v>
      </c>
      <c r="M129" s="46">
        <v>-1.8</v>
      </c>
      <c r="N129" s="38">
        <f t="shared" si="12"/>
        <v>6.1040882511932804</v>
      </c>
    </row>
    <row r="130" spans="3:14">
      <c r="F130" s="40" t="s">
        <v>60</v>
      </c>
      <c r="G130" s="13" t="s">
        <v>11</v>
      </c>
      <c r="H130" s="7" t="s">
        <v>12</v>
      </c>
      <c r="I130" s="46">
        <v>36.933635960779498</v>
      </c>
      <c r="J130" s="46">
        <v>33.75019493293378</v>
      </c>
      <c r="K130" s="46">
        <v>25.850829007705542</v>
      </c>
      <c r="L130" s="46">
        <v>28.567719900728395</v>
      </c>
      <c r="M130" s="46">
        <v>40.419676599119228</v>
      </c>
      <c r="N130" s="38">
        <f t="shared" si="12"/>
        <v>165.52205640126644</v>
      </c>
    </row>
    <row r="131" spans="3:14">
      <c r="F131" s="40" t="s">
        <v>61</v>
      </c>
      <c r="G131" s="13" t="s">
        <v>11</v>
      </c>
      <c r="H131" s="7" t="s">
        <v>12</v>
      </c>
      <c r="I131" s="46">
        <v>3.5122214653830004</v>
      </c>
      <c r="J131" s="46">
        <v>2.6069617119965209</v>
      </c>
      <c r="K131" s="46">
        <v>2.8637565791054307</v>
      </c>
      <c r="L131" s="46">
        <v>2.3422766312463974</v>
      </c>
      <c r="M131" s="46">
        <v>2.8498713123414556</v>
      </c>
      <c r="N131" s="38">
        <f t="shared" si="12"/>
        <v>14.175087700072806</v>
      </c>
    </row>
    <row r="132" spans="3:14">
      <c r="F132" s="40" t="s">
        <v>62</v>
      </c>
      <c r="H132" s="7"/>
      <c r="I132" s="46">
        <v>0.93106133334300001</v>
      </c>
      <c r="J132" s="46">
        <v>85.483191600769558</v>
      </c>
      <c r="K132" s="46">
        <v>22.028582845696953</v>
      </c>
      <c r="L132" s="46">
        <v>0.6855129837784486</v>
      </c>
      <c r="M132" s="46">
        <v>-0.79276960675764252</v>
      </c>
      <c r="N132" s="38">
        <f>SUM(I132:M132)</f>
        <v>108.33557915683032</v>
      </c>
    </row>
    <row r="133" spans="3:14">
      <c r="F133" s="39" t="s">
        <v>63</v>
      </c>
      <c r="G133" s="30" t="s">
        <v>11</v>
      </c>
      <c r="H133" s="31" t="s">
        <v>12</v>
      </c>
      <c r="I133" s="47">
        <f t="shared" ref="I133:N133" si="13">SUM(I126:I132)</f>
        <v>110.28527434065178</v>
      </c>
      <c r="J133" s="47">
        <f t="shared" si="13"/>
        <v>183.15014147404406</v>
      </c>
      <c r="K133" s="47">
        <f t="shared" si="13"/>
        <v>91.985270154972739</v>
      </c>
      <c r="L133" s="47">
        <f t="shared" si="13"/>
        <v>72.912840566164292</v>
      </c>
      <c r="M133" s="47">
        <f t="shared" si="13"/>
        <v>82.476322451905205</v>
      </c>
      <c r="N133" s="47">
        <f t="shared" si="13"/>
        <v>540.80984898773818</v>
      </c>
    </row>
    <row r="134" spans="3:14" ht="12.75" customHeight="1">
      <c r="I134" s="20"/>
      <c r="J134" s="20"/>
      <c r="K134" s="20"/>
      <c r="L134" s="20"/>
      <c r="M134" s="20"/>
      <c r="N134" s="20"/>
    </row>
    <row r="135" spans="3:14" ht="12.75" customHeight="1">
      <c r="F135" s="39" t="s">
        <v>66</v>
      </c>
      <c r="G135" s="30" t="s">
        <v>11</v>
      </c>
      <c r="H135" s="31" t="s">
        <v>12</v>
      </c>
      <c r="I135" s="32">
        <f>I122+I133</f>
        <v>346.19332936236475</v>
      </c>
      <c r="J135" s="32">
        <f>J122+J133</f>
        <v>417.41403320665052</v>
      </c>
      <c r="K135" s="32">
        <f>K122+K133</f>
        <v>318.82527184331479</v>
      </c>
      <c r="L135" s="32">
        <f>L122+L133</f>
        <v>293.33818523228865</v>
      </c>
      <c r="M135" s="32">
        <f>M122+M133</f>
        <v>317.84863123570432</v>
      </c>
      <c r="N135" s="32">
        <f>SUM(I135:M135)</f>
        <v>1693.619450880323</v>
      </c>
    </row>
    <row r="136" spans="3:14" ht="12.75" customHeight="1">
      <c r="I136" s="20"/>
      <c r="J136" s="20"/>
      <c r="K136" s="20"/>
      <c r="L136" s="20"/>
      <c r="M136" s="20"/>
    </row>
    <row r="137" spans="3:14" s="41" customFormat="1">
      <c r="G137" s="42"/>
      <c r="H137" s="27"/>
      <c r="I137" s="43"/>
      <c r="J137" s="43"/>
      <c r="K137" s="44"/>
      <c r="L137" s="45"/>
      <c r="M137" s="45"/>
      <c r="N137" s="7"/>
    </row>
    <row r="138" spans="3:14" s="41" customFormat="1">
      <c r="G138" s="42"/>
      <c r="H138" s="27"/>
      <c r="I138" s="43"/>
      <c r="J138" s="43"/>
      <c r="K138" s="44"/>
      <c r="L138" s="45"/>
      <c r="M138" s="45"/>
      <c r="N138" s="7"/>
    </row>
    <row r="139" spans="3:14" ht="18">
      <c r="C139" s="22" t="s">
        <v>67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3:14" s="41" customFormat="1">
      <c r="G140" s="42"/>
      <c r="H140" s="27"/>
      <c r="I140" s="43"/>
      <c r="J140" s="43"/>
      <c r="K140" s="44"/>
      <c r="L140" s="45"/>
      <c r="M140" s="45"/>
      <c r="N140" s="7"/>
    </row>
    <row r="141" spans="3:14" s="25" customFormat="1">
      <c r="C141" s="24" t="s">
        <v>8</v>
      </c>
      <c r="D141" s="24"/>
      <c r="I141" s="26"/>
      <c r="J141" s="26"/>
      <c r="K141" s="26"/>
      <c r="L141" s="26"/>
      <c r="M141" s="26"/>
      <c r="N141" s="26"/>
    </row>
    <row r="142" spans="3:14" ht="7.5" customHeight="1">
      <c r="I142" s="20"/>
      <c r="J142" s="20"/>
      <c r="K142" s="20"/>
      <c r="L142" s="20"/>
      <c r="M142" s="20"/>
    </row>
    <row r="143" spans="3:14">
      <c r="D143" s="9" t="s">
        <v>9</v>
      </c>
      <c r="E143" s="27"/>
      <c r="F143" s="28" t="s">
        <v>10</v>
      </c>
      <c r="G143" s="13" t="s">
        <v>11</v>
      </c>
      <c r="H143" s="7" t="s">
        <v>12</v>
      </c>
      <c r="I143" s="29">
        <f t="shared" ref="I143:N154" si="14">I12-I77</f>
        <v>0</v>
      </c>
      <c r="J143" s="29">
        <f t="shared" si="14"/>
        <v>0</v>
      </c>
      <c r="K143" s="29">
        <f t="shared" si="14"/>
        <v>0</v>
      </c>
      <c r="L143" s="29">
        <f t="shared" si="14"/>
        <v>0</v>
      </c>
      <c r="M143" s="29">
        <f t="shared" si="14"/>
        <v>0</v>
      </c>
      <c r="N143" s="29">
        <f t="shared" si="14"/>
        <v>0</v>
      </c>
    </row>
    <row r="144" spans="3:14">
      <c r="D144" s="9"/>
      <c r="E144" s="27"/>
      <c r="F144" s="28" t="s">
        <v>13</v>
      </c>
      <c r="G144" s="13" t="s">
        <v>11</v>
      </c>
      <c r="H144" s="7" t="s">
        <v>12</v>
      </c>
      <c r="I144" s="29">
        <f t="shared" si="14"/>
        <v>3.6876016921575008E-2</v>
      </c>
      <c r="J144" s="29">
        <f t="shared" si="14"/>
        <v>3.3543918870000002E-2</v>
      </c>
      <c r="K144" s="29">
        <f t="shared" si="14"/>
        <v>4.1557175576154029E-2</v>
      </c>
      <c r="L144" s="29">
        <f t="shared" si="14"/>
        <v>0</v>
      </c>
      <c r="M144" s="29">
        <f t="shared" si="14"/>
        <v>0</v>
      </c>
      <c r="N144" s="29">
        <f t="shared" si="14"/>
        <v>0.11197711136772905</v>
      </c>
    </row>
    <row r="145" spans="4:14">
      <c r="D145" s="9"/>
      <c r="E145" s="27"/>
      <c r="F145" s="28" t="s">
        <v>14</v>
      </c>
      <c r="G145" s="13" t="s">
        <v>11</v>
      </c>
      <c r="H145" s="7" t="s">
        <v>12</v>
      </c>
      <c r="I145" s="29">
        <f t="shared" si="14"/>
        <v>0.61410879112589356</v>
      </c>
      <c r="J145" s="29">
        <f t="shared" si="14"/>
        <v>3.5880856792809794</v>
      </c>
      <c r="K145" s="29">
        <f t="shared" si="14"/>
        <v>1.5032553186900302</v>
      </c>
      <c r="L145" s="29">
        <f t="shared" si="14"/>
        <v>6.392749796273165</v>
      </c>
      <c r="M145" s="29">
        <f t="shared" si="14"/>
        <v>7.8504027998841295</v>
      </c>
      <c r="N145" s="29">
        <f t="shared" si="14"/>
        <v>19.948602385254205</v>
      </c>
    </row>
    <row r="146" spans="4:14">
      <c r="D146" s="9"/>
      <c r="E146" s="27"/>
      <c r="F146" s="28" t="s">
        <v>15</v>
      </c>
      <c r="G146" s="13" t="s">
        <v>11</v>
      </c>
      <c r="H146" s="7" t="s">
        <v>12</v>
      </c>
      <c r="I146" s="29">
        <f t="shared" si="14"/>
        <v>1.5736265402554821</v>
      </c>
      <c r="J146" s="29">
        <f t="shared" si="14"/>
        <v>3.0611302481811773</v>
      </c>
      <c r="K146" s="29">
        <f t="shared" si="14"/>
        <v>1.0862120775950377</v>
      </c>
      <c r="L146" s="29">
        <f t="shared" si="14"/>
        <v>1.5841812966758049</v>
      </c>
      <c r="M146" s="29">
        <f t="shared" si="14"/>
        <v>0.85541927007805718</v>
      </c>
      <c r="N146" s="29">
        <f t="shared" si="14"/>
        <v>8.1605694327855645</v>
      </c>
    </row>
    <row r="147" spans="4:14">
      <c r="D147" s="9"/>
      <c r="E147" s="27"/>
      <c r="F147" s="28" t="s">
        <v>16</v>
      </c>
      <c r="G147" s="13" t="s">
        <v>11</v>
      </c>
      <c r="H147" s="7" t="s">
        <v>12</v>
      </c>
      <c r="I147" s="29">
        <f t="shared" si="14"/>
        <v>-2.2875798330333517</v>
      </c>
      <c r="J147" s="29">
        <f t="shared" si="14"/>
        <v>2.4000684630553746</v>
      </c>
      <c r="K147" s="29">
        <f t="shared" si="14"/>
        <v>3.2371562381374801</v>
      </c>
      <c r="L147" s="29">
        <f t="shared" si="14"/>
        <v>1.1775084897708137</v>
      </c>
      <c r="M147" s="29">
        <f t="shared" si="14"/>
        <v>-2.2311300145668564</v>
      </c>
      <c r="N147" s="29">
        <f t="shared" si="14"/>
        <v>2.2960233433634585</v>
      </c>
    </row>
    <row r="148" spans="4:14">
      <c r="D148" s="9"/>
      <c r="E148" s="27"/>
      <c r="F148" s="28" t="s">
        <v>17</v>
      </c>
      <c r="G148" s="13" t="s">
        <v>11</v>
      </c>
      <c r="H148" s="7" t="s">
        <v>12</v>
      </c>
      <c r="I148" s="29">
        <f t="shared" si="14"/>
        <v>-8.6435856556722825</v>
      </c>
      <c r="J148" s="29">
        <f t="shared" si="14"/>
        <v>-6.4872314307250001</v>
      </c>
      <c r="K148" s="29">
        <f t="shared" si="14"/>
        <v>-3.0224300814393175</v>
      </c>
      <c r="L148" s="29">
        <f t="shared" si="14"/>
        <v>-1.0384246503899401</v>
      </c>
      <c r="M148" s="29">
        <f t="shared" si="14"/>
        <v>-2.2946371113801955</v>
      </c>
      <c r="N148" s="29">
        <f t="shared" si="14"/>
        <v>-21.486308929606722</v>
      </c>
    </row>
    <row r="149" spans="4:14">
      <c r="D149" s="9"/>
      <c r="E149" s="27"/>
      <c r="F149" s="28" t="s">
        <v>18</v>
      </c>
      <c r="G149" s="13" t="s">
        <v>11</v>
      </c>
      <c r="H149" s="7" t="s">
        <v>12</v>
      </c>
      <c r="I149" s="29">
        <f t="shared" si="14"/>
        <v>0</v>
      </c>
      <c r="J149" s="29">
        <f t="shared" si="14"/>
        <v>0</v>
      </c>
      <c r="K149" s="29">
        <f t="shared" si="14"/>
        <v>0</v>
      </c>
      <c r="L149" s="29">
        <f t="shared" si="14"/>
        <v>0</v>
      </c>
      <c r="M149" s="29">
        <f t="shared" si="14"/>
        <v>0</v>
      </c>
      <c r="N149" s="29">
        <f t="shared" si="14"/>
        <v>0</v>
      </c>
    </row>
    <row r="150" spans="4:14">
      <c r="D150" s="9"/>
      <c r="E150" s="27"/>
      <c r="F150" s="28" t="s">
        <v>19</v>
      </c>
      <c r="G150" s="13" t="s">
        <v>11</v>
      </c>
      <c r="H150" s="7" t="s">
        <v>12</v>
      </c>
      <c r="I150" s="29">
        <f t="shared" si="14"/>
        <v>-1.686969535616909</v>
      </c>
      <c r="J150" s="29">
        <f t="shared" si="14"/>
        <v>-1.8618680338292628</v>
      </c>
      <c r="K150" s="29">
        <f t="shared" si="14"/>
        <v>-1.7069691812714125</v>
      </c>
      <c r="L150" s="29">
        <f t="shared" si="14"/>
        <v>-0.2023951765263412</v>
      </c>
      <c r="M150" s="29">
        <f t="shared" si="14"/>
        <v>-0.43332514774661934</v>
      </c>
      <c r="N150" s="29">
        <f t="shared" si="14"/>
        <v>-5.8915270749905488</v>
      </c>
    </row>
    <row r="151" spans="4:14">
      <c r="D151" s="9"/>
      <c r="E151" s="27"/>
      <c r="F151" s="28"/>
      <c r="G151" s="30" t="s">
        <v>11</v>
      </c>
      <c r="H151" s="31" t="s">
        <v>12</v>
      </c>
      <c r="I151" s="32">
        <f t="shared" si="14"/>
        <v>-10.393523676019583</v>
      </c>
      <c r="J151" s="32">
        <f t="shared" si="14"/>
        <v>0.73372884483325151</v>
      </c>
      <c r="K151" s="32">
        <f t="shared" si="14"/>
        <v>1.1387815472879765</v>
      </c>
      <c r="L151" s="32">
        <f t="shared" si="14"/>
        <v>7.9136197558035093</v>
      </c>
      <c r="M151" s="32">
        <f t="shared" si="14"/>
        <v>3.7467297962685251</v>
      </c>
      <c r="N151" s="32">
        <f t="shared" si="14"/>
        <v>3.1393362681736789</v>
      </c>
    </row>
    <row r="152" spans="4:14">
      <c r="D152" s="9" t="s">
        <v>20</v>
      </c>
      <c r="E152" s="28"/>
      <c r="F152" s="28" t="s">
        <v>21</v>
      </c>
      <c r="G152" s="13" t="s">
        <v>11</v>
      </c>
      <c r="H152" s="7" t="s">
        <v>12</v>
      </c>
      <c r="I152" s="29">
        <f t="shared" si="14"/>
        <v>3.581701115425119</v>
      </c>
      <c r="J152" s="29">
        <f t="shared" si="14"/>
        <v>4.2936169174188841</v>
      </c>
      <c r="K152" s="29">
        <f t="shared" si="14"/>
        <v>8.6777448497553991</v>
      </c>
      <c r="L152" s="29">
        <f t="shared" si="14"/>
        <v>9.3372085578354351</v>
      </c>
      <c r="M152" s="29">
        <f t="shared" si="14"/>
        <v>7.8634222693561071</v>
      </c>
      <c r="N152" s="29">
        <f t="shared" si="14"/>
        <v>33.753693709790952</v>
      </c>
    </row>
    <row r="153" spans="4:14">
      <c r="D153" s="9"/>
      <c r="E153" s="28"/>
      <c r="F153" s="28" t="s">
        <v>22</v>
      </c>
      <c r="G153" s="13" t="s">
        <v>11</v>
      </c>
      <c r="H153" s="7" t="s">
        <v>12</v>
      </c>
      <c r="I153" s="29">
        <f t="shared" si="14"/>
        <v>-0.45936543424020115</v>
      </c>
      <c r="J153" s="29">
        <f t="shared" si="14"/>
        <v>0.38256938884784519</v>
      </c>
      <c r="K153" s="29">
        <f t="shared" si="14"/>
        <v>-0.78631475941875539</v>
      </c>
      <c r="L153" s="29">
        <f t="shared" si="14"/>
        <v>0.38910916530885409</v>
      </c>
      <c r="M153" s="29">
        <f t="shared" si="14"/>
        <v>-0.46184319180866007</v>
      </c>
      <c r="N153" s="29">
        <f t="shared" si="14"/>
        <v>-0.93584483131092</v>
      </c>
    </row>
    <row r="154" spans="4:14">
      <c r="D154" s="9"/>
      <c r="E154" s="28"/>
      <c r="F154" s="28"/>
      <c r="G154" s="30" t="s">
        <v>11</v>
      </c>
      <c r="H154" s="31" t="s">
        <v>12</v>
      </c>
      <c r="I154" s="32">
        <f t="shared" si="14"/>
        <v>3.1223356811849179</v>
      </c>
      <c r="J154" s="32">
        <f t="shared" si="14"/>
        <v>4.6761863062667288</v>
      </c>
      <c r="K154" s="32">
        <f t="shared" si="14"/>
        <v>7.8914300903366446</v>
      </c>
      <c r="L154" s="32">
        <f t="shared" si="14"/>
        <v>9.726317723144291</v>
      </c>
      <c r="M154" s="32">
        <f t="shared" si="14"/>
        <v>7.4015790775474457</v>
      </c>
      <c r="N154" s="32">
        <f t="shared" si="14"/>
        <v>32.817848878480021</v>
      </c>
    </row>
    <row r="155" spans="4:14">
      <c r="D155" s="9" t="s">
        <v>23</v>
      </c>
      <c r="E155" s="33"/>
      <c r="F155" s="9" t="s">
        <v>24</v>
      </c>
      <c r="G155" s="30" t="s">
        <v>11</v>
      </c>
      <c r="H155" s="31" t="s">
        <v>12</v>
      </c>
      <c r="I155" s="32">
        <f>SUM(I151,I154)</f>
        <v>-7.2711879948346656</v>
      </c>
      <c r="J155" s="32">
        <f t="shared" ref="J155:N155" si="15">SUM(J151,J154)</f>
        <v>5.4099151510999803</v>
      </c>
      <c r="K155" s="32">
        <f t="shared" si="15"/>
        <v>9.0302116376246211</v>
      </c>
      <c r="L155" s="32">
        <f t="shared" si="15"/>
        <v>17.6399374789478</v>
      </c>
      <c r="M155" s="32">
        <f t="shared" si="15"/>
        <v>11.148308873815971</v>
      </c>
      <c r="N155" s="32">
        <f t="shared" si="15"/>
        <v>35.9571851466537</v>
      </c>
    </row>
    <row r="156" spans="4:14">
      <c r="D156" s="9"/>
      <c r="E156" s="28"/>
      <c r="F156" s="28"/>
      <c r="G156" s="30"/>
      <c r="H156" s="31"/>
      <c r="I156" s="31"/>
      <c r="J156" s="31"/>
      <c r="K156" s="31"/>
      <c r="L156" s="31"/>
      <c r="M156" s="31"/>
      <c r="N156" s="31"/>
    </row>
    <row r="157" spans="4:14">
      <c r="D157" s="9" t="s">
        <v>25</v>
      </c>
      <c r="E157" s="27"/>
      <c r="F157" s="28" t="s">
        <v>26</v>
      </c>
      <c r="G157" s="13" t="s">
        <v>11</v>
      </c>
      <c r="H157" s="7" t="s">
        <v>12</v>
      </c>
      <c r="I157" s="29">
        <f t="shared" ref="I157:N168" si="16">I25-I91</f>
        <v>-6.0876158117072308</v>
      </c>
      <c r="J157" s="29">
        <f t="shared" si="16"/>
        <v>-12.581601729363708</v>
      </c>
      <c r="K157" s="29">
        <f t="shared" si="16"/>
        <v>-8.5132263666392962</v>
      </c>
      <c r="L157" s="29">
        <f t="shared" si="16"/>
        <v>-3.6002089104858852</v>
      </c>
      <c r="M157" s="29">
        <f t="shared" si="16"/>
        <v>3.8271858982148466</v>
      </c>
      <c r="N157" s="29">
        <f t="shared" si="16"/>
        <v>-26.955466919981276</v>
      </c>
    </row>
    <row r="158" spans="4:14">
      <c r="D158" s="9"/>
      <c r="E158" s="27"/>
      <c r="F158" s="13" t="s">
        <v>27</v>
      </c>
      <c r="G158" s="13" t="s">
        <v>11</v>
      </c>
      <c r="H158" s="7" t="s">
        <v>12</v>
      </c>
      <c r="I158" s="29">
        <f t="shared" si="16"/>
        <v>-1.5328131298170682</v>
      </c>
      <c r="J158" s="29">
        <f t="shared" si="16"/>
        <v>1.1327030561832228</v>
      </c>
      <c r="K158" s="29">
        <f t="shared" si="16"/>
        <v>0.5963534004135207</v>
      </c>
      <c r="L158" s="29">
        <f t="shared" si="16"/>
        <v>0.67726380516091567</v>
      </c>
      <c r="M158" s="29">
        <f t="shared" si="16"/>
        <v>5.5059550459382045E-2</v>
      </c>
      <c r="N158" s="29">
        <f t="shared" si="16"/>
        <v>0.92856668239997475</v>
      </c>
    </row>
    <row r="159" spans="4:14" ht="13.5" customHeight="1">
      <c r="D159" s="9"/>
      <c r="E159" s="27"/>
      <c r="F159" s="13" t="s">
        <v>28</v>
      </c>
      <c r="G159" s="13" t="s">
        <v>11</v>
      </c>
      <c r="H159" s="7" t="s">
        <v>12</v>
      </c>
      <c r="I159" s="29">
        <f t="shared" si="16"/>
        <v>1.1062212392144422</v>
      </c>
      <c r="J159" s="29">
        <f t="shared" si="16"/>
        <v>-8.9183172430991053E-2</v>
      </c>
      <c r="K159" s="29">
        <f t="shared" si="16"/>
        <v>2.7948457530714013</v>
      </c>
      <c r="L159" s="29">
        <f t="shared" si="16"/>
        <v>0.75479413875050749</v>
      </c>
      <c r="M159" s="29">
        <f t="shared" si="16"/>
        <v>-0.53008853698334768</v>
      </c>
      <c r="N159" s="29">
        <f t="shared" si="16"/>
        <v>4.0365894216220113</v>
      </c>
    </row>
    <row r="160" spans="4:14">
      <c r="D160" s="9"/>
      <c r="E160" s="27"/>
      <c r="G160" s="30" t="s">
        <v>11</v>
      </c>
      <c r="H160" s="31" t="s">
        <v>12</v>
      </c>
      <c r="I160" s="32">
        <f t="shared" si="16"/>
        <v>-6.5142077023098572</v>
      </c>
      <c r="J160" s="32">
        <f t="shared" si="16"/>
        <v>-11.538081845611476</v>
      </c>
      <c r="K160" s="32">
        <f t="shared" si="16"/>
        <v>-5.1220272131543751</v>
      </c>
      <c r="L160" s="32">
        <f t="shared" si="16"/>
        <v>-2.168150966574462</v>
      </c>
      <c r="M160" s="32">
        <f t="shared" si="16"/>
        <v>3.35215691169088</v>
      </c>
      <c r="N160" s="32">
        <f t="shared" si="16"/>
        <v>-21.990310815959305</v>
      </c>
    </row>
    <row r="161" spans="4:14">
      <c r="D161" s="9" t="s">
        <v>29</v>
      </c>
      <c r="E161" s="27"/>
      <c r="F161" s="28" t="s">
        <v>26</v>
      </c>
      <c r="G161" s="13" t="s">
        <v>11</v>
      </c>
      <c r="H161" s="34" t="s">
        <v>12</v>
      </c>
      <c r="I161" s="29">
        <f t="shared" si="16"/>
        <v>6.8748498640911091</v>
      </c>
      <c r="J161" s="29">
        <f t="shared" si="16"/>
        <v>7.8845274674525969</v>
      </c>
      <c r="K161" s="29">
        <f t="shared" si="16"/>
        <v>6.1308611495768801</v>
      </c>
      <c r="L161" s="29">
        <f t="shared" si="16"/>
        <v>6.912303305150882</v>
      </c>
      <c r="M161" s="29">
        <f t="shared" si="16"/>
        <v>8.5827358720817895</v>
      </c>
      <c r="N161" s="29">
        <f t="shared" si="16"/>
        <v>36.38527765835326</v>
      </c>
    </row>
    <row r="162" spans="4:14">
      <c r="D162" s="9"/>
      <c r="E162" s="27"/>
      <c r="F162" s="28" t="s">
        <v>30</v>
      </c>
      <c r="G162" s="13" t="s">
        <v>11</v>
      </c>
      <c r="H162" s="34" t="s">
        <v>12</v>
      </c>
      <c r="I162" s="29">
        <f t="shared" si="16"/>
        <v>2.474920574335294</v>
      </c>
      <c r="J162" s="29">
        <f t="shared" si="16"/>
        <v>5.7341894441134462</v>
      </c>
      <c r="K162" s="29">
        <f t="shared" si="16"/>
        <v>7.8474808177607187</v>
      </c>
      <c r="L162" s="29">
        <f t="shared" si="16"/>
        <v>1.6152129941956224</v>
      </c>
      <c r="M162" s="29">
        <f t="shared" si="16"/>
        <v>0.56945156383287221</v>
      </c>
      <c r="N162" s="29">
        <f t="shared" si="16"/>
        <v>18.241255394237953</v>
      </c>
    </row>
    <row r="163" spans="4:14">
      <c r="D163" s="9"/>
      <c r="E163" s="27"/>
      <c r="F163" s="28" t="s">
        <v>31</v>
      </c>
      <c r="G163" s="13" t="s">
        <v>11</v>
      </c>
      <c r="H163" s="34" t="s">
        <v>12</v>
      </c>
      <c r="I163" s="29">
        <f t="shared" si="16"/>
        <v>0</v>
      </c>
      <c r="J163" s="29">
        <f t="shared" si="16"/>
        <v>0</v>
      </c>
      <c r="K163" s="29">
        <f t="shared" si="16"/>
        <v>0</v>
      </c>
      <c r="L163" s="29">
        <f t="shared" si="16"/>
        <v>0</v>
      </c>
      <c r="M163" s="29">
        <f t="shared" si="16"/>
        <v>0</v>
      </c>
      <c r="N163" s="29">
        <f t="shared" si="16"/>
        <v>0</v>
      </c>
    </row>
    <row r="164" spans="4:14">
      <c r="D164" s="9"/>
      <c r="E164" s="27"/>
      <c r="F164" s="28" t="s">
        <v>32</v>
      </c>
      <c r="G164" s="13" t="s">
        <v>11</v>
      </c>
      <c r="H164" s="34" t="s">
        <v>12</v>
      </c>
      <c r="I164" s="29">
        <f t="shared" si="16"/>
        <v>8.6718856386503891</v>
      </c>
      <c r="J164" s="29">
        <f t="shared" si="16"/>
        <v>11.930054830436983</v>
      </c>
      <c r="K164" s="29">
        <f t="shared" si="16"/>
        <v>14.37354261661673</v>
      </c>
      <c r="L164" s="29">
        <f t="shared" si="16"/>
        <v>-1.219163804669642</v>
      </c>
      <c r="M164" s="29">
        <f t="shared" si="16"/>
        <v>-2.8056069589704684</v>
      </c>
      <c r="N164" s="29">
        <f t="shared" si="16"/>
        <v>30.950712322063996</v>
      </c>
    </row>
    <row r="165" spans="4:14">
      <c r="D165" s="9"/>
      <c r="E165" s="27"/>
      <c r="F165" s="13" t="s">
        <v>33</v>
      </c>
      <c r="G165" s="13" t="s">
        <v>11</v>
      </c>
      <c r="H165" s="34" t="s">
        <v>12</v>
      </c>
      <c r="I165" s="29">
        <f t="shared" si="16"/>
        <v>-10.775788847431356</v>
      </c>
      <c r="J165" s="29">
        <f t="shared" si="16"/>
        <v>-9.7317016963597869</v>
      </c>
      <c r="K165" s="29">
        <f t="shared" si="16"/>
        <v>-4.1484163585551954</v>
      </c>
      <c r="L165" s="29">
        <f t="shared" si="16"/>
        <v>-8.5406238896897264</v>
      </c>
      <c r="M165" s="29">
        <f t="shared" si="16"/>
        <v>-0.47731004547978628</v>
      </c>
      <c r="N165" s="29">
        <f t="shared" si="16"/>
        <v>-33.673840837515868</v>
      </c>
    </row>
    <row r="166" spans="4:14">
      <c r="D166" s="9"/>
      <c r="F166" s="35" t="s">
        <v>34</v>
      </c>
      <c r="G166" s="13" t="s">
        <v>11</v>
      </c>
      <c r="H166" s="34" t="s">
        <v>12</v>
      </c>
      <c r="I166" s="29">
        <f t="shared" si="16"/>
        <v>-4.4815313154945633</v>
      </c>
      <c r="J166" s="29">
        <f t="shared" si="16"/>
        <v>-2.7683468602547419</v>
      </c>
      <c r="K166" s="29">
        <f t="shared" si="16"/>
        <v>0.9675838764177116</v>
      </c>
      <c r="L166" s="29">
        <f t="shared" si="16"/>
        <v>-2.095926271957957</v>
      </c>
      <c r="M166" s="29">
        <f t="shared" si="16"/>
        <v>-6.2000954569852187</v>
      </c>
      <c r="N166" s="29">
        <f t="shared" si="16"/>
        <v>-14.57831602827477</v>
      </c>
    </row>
    <row r="167" spans="4:14">
      <c r="D167" s="9"/>
      <c r="F167" s="35" t="s">
        <v>35</v>
      </c>
      <c r="G167" s="13" t="s">
        <v>11</v>
      </c>
      <c r="H167" s="34" t="s">
        <v>12</v>
      </c>
      <c r="I167" s="29">
        <f t="shared" si="16"/>
        <v>0.79178314019860296</v>
      </c>
      <c r="J167" s="29">
        <f t="shared" si="16"/>
        <v>2.2593979438799998</v>
      </c>
      <c r="K167" s="29">
        <f t="shared" si="16"/>
        <v>1.2959238426959439</v>
      </c>
      <c r="L167" s="29">
        <f t="shared" si="16"/>
        <v>1.7091497694385436</v>
      </c>
      <c r="M167" s="29">
        <f t="shared" si="16"/>
        <v>7.6972515580756307</v>
      </c>
      <c r="N167" s="29">
        <f t="shared" si="16"/>
        <v>13.75350625428872</v>
      </c>
    </row>
    <row r="168" spans="4:14">
      <c r="D168" s="30"/>
      <c r="G168" s="30" t="s">
        <v>11</v>
      </c>
      <c r="H168" s="30" t="s">
        <v>12</v>
      </c>
      <c r="I168" s="32">
        <f t="shared" si="16"/>
        <v>7.2458672296454374</v>
      </c>
      <c r="J168" s="32">
        <f t="shared" si="16"/>
        <v>15.817070045643238</v>
      </c>
      <c r="K168" s="32">
        <f t="shared" si="16"/>
        <v>24.203468225399128</v>
      </c>
      <c r="L168" s="32">
        <f t="shared" si="16"/>
        <v>-1.2322713950128623</v>
      </c>
      <c r="M168" s="32">
        <f t="shared" si="16"/>
        <v>5.8692704314644146</v>
      </c>
      <c r="N168" s="32">
        <f t="shared" si="16"/>
        <v>51.903404537139352</v>
      </c>
    </row>
    <row r="169" spans="4:14">
      <c r="D169" s="30" t="s">
        <v>36</v>
      </c>
      <c r="E169" s="36"/>
      <c r="F169" s="30" t="s">
        <v>37</v>
      </c>
      <c r="G169" s="30" t="s">
        <v>11</v>
      </c>
      <c r="H169" s="30" t="s">
        <v>12</v>
      </c>
      <c r="I169" s="32">
        <f>SUM(I160,I168)</f>
        <v>0.73165952733558015</v>
      </c>
      <c r="J169" s="32">
        <f t="shared" ref="J169:N169" si="17">SUM(J160,J168)</f>
        <v>4.2789882000317618</v>
      </c>
      <c r="K169" s="32">
        <f t="shared" si="17"/>
        <v>19.081441012244753</v>
      </c>
      <c r="L169" s="32">
        <f t="shared" si="17"/>
        <v>-3.4004223615873244</v>
      </c>
      <c r="M169" s="32">
        <f t="shared" si="17"/>
        <v>9.2214273431552947</v>
      </c>
      <c r="N169" s="32">
        <f t="shared" si="17"/>
        <v>29.913093721180047</v>
      </c>
    </row>
    <row r="170" spans="4:14">
      <c r="D170" s="30"/>
      <c r="G170" s="30"/>
      <c r="H170" s="30"/>
      <c r="I170" s="30"/>
      <c r="J170" s="30"/>
      <c r="K170" s="30"/>
      <c r="L170" s="30"/>
      <c r="M170" s="30"/>
      <c r="N170" s="30"/>
    </row>
    <row r="171" spans="4:14">
      <c r="D171" s="9" t="s">
        <v>38</v>
      </c>
      <c r="E171" s="28"/>
      <c r="I171" s="20"/>
      <c r="J171" s="20"/>
      <c r="K171" s="20"/>
      <c r="L171" s="20"/>
      <c r="M171" s="20"/>
      <c r="N171" s="20"/>
    </row>
    <row r="172" spans="4:14">
      <c r="D172" s="30"/>
      <c r="F172" s="37" t="s">
        <v>39</v>
      </c>
      <c r="G172" s="13" t="s">
        <v>11</v>
      </c>
      <c r="H172" s="34" t="s">
        <v>12</v>
      </c>
      <c r="I172" s="38">
        <f t="shared" ref="I172:N186" si="18">I40-I106</f>
        <v>7.8108054170872094</v>
      </c>
      <c r="J172" s="38">
        <f t="shared" si="18"/>
        <v>3.6866639989480348</v>
      </c>
      <c r="K172" s="38">
        <f t="shared" si="18"/>
        <v>3.5076524654264887</v>
      </c>
      <c r="L172" s="38">
        <f t="shared" si="18"/>
        <v>4.6074449299301392</v>
      </c>
      <c r="M172" s="38">
        <f t="shared" si="18"/>
        <v>4.0585339450119449</v>
      </c>
      <c r="N172" s="38">
        <f t="shared" si="18"/>
        <v>23.671100756403746</v>
      </c>
    </row>
    <row r="173" spans="4:14">
      <c r="D173" s="30"/>
      <c r="F173" s="37" t="s">
        <v>40</v>
      </c>
      <c r="G173" s="13" t="s">
        <v>11</v>
      </c>
      <c r="H173" s="34" t="s">
        <v>12</v>
      </c>
      <c r="I173" s="38">
        <f t="shared" si="18"/>
        <v>-0.49022227702415577</v>
      </c>
      <c r="J173" s="38">
        <f t="shared" si="18"/>
        <v>-1.1413682328676185</v>
      </c>
      <c r="K173" s="38">
        <f t="shared" si="18"/>
        <v>-1.9719412295618284</v>
      </c>
      <c r="L173" s="38">
        <f t="shared" si="18"/>
        <v>-4.0035262207170099</v>
      </c>
      <c r="M173" s="38">
        <f t="shared" si="18"/>
        <v>-4.5047955027977959</v>
      </c>
      <c r="N173" s="38">
        <f t="shared" si="18"/>
        <v>-12.111853462968412</v>
      </c>
    </row>
    <row r="174" spans="4:14">
      <c r="D174" s="30"/>
      <c r="F174" s="37" t="s">
        <v>41</v>
      </c>
      <c r="G174" s="13" t="s">
        <v>11</v>
      </c>
      <c r="H174" s="34" t="s">
        <v>12</v>
      </c>
      <c r="I174" s="38">
        <f>I42-I108</f>
        <v>-9.5195453233640343E-2</v>
      </c>
      <c r="J174" s="38">
        <f t="shared" si="18"/>
        <v>-8.8572911583386899E-2</v>
      </c>
      <c r="K174" s="38">
        <f t="shared" si="18"/>
        <v>-5.9576633138425886E-2</v>
      </c>
      <c r="L174" s="38">
        <f t="shared" si="18"/>
        <v>0.14632078210995533</v>
      </c>
      <c r="M174" s="38">
        <f t="shared" si="18"/>
        <v>9.8959861874011845E-2</v>
      </c>
      <c r="N174" s="38">
        <f t="shared" si="18"/>
        <v>1.9356460285138155E-3</v>
      </c>
    </row>
    <row r="175" spans="4:14">
      <c r="D175" s="30"/>
      <c r="F175" s="37" t="s">
        <v>42</v>
      </c>
      <c r="G175" s="13" t="s">
        <v>11</v>
      </c>
      <c r="H175" s="34" t="s">
        <v>12</v>
      </c>
      <c r="I175" s="38">
        <f t="shared" si="18"/>
        <v>0.36801413111307135</v>
      </c>
      <c r="J175" s="38">
        <f t="shared" si="18"/>
        <v>0.44004952853674362</v>
      </c>
      <c r="K175" s="38">
        <f t="shared" si="18"/>
        <v>0.39765741150507261</v>
      </c>
      <c r="L175" s="38">
        <f t="shared" si="18"/>
        <v>0.34067159731488628</v>
      </c>
      <c r="M175" s="38">
        <f t="shared" si="18"/>
        <v>0.27412277402574758</v>
      </c>
      <c r="N175" s="38">
        <f t="shared" si="18"/>
        <v>1.8205154424955214</v>
      </c>
    </row>
    <row r="176" spans="4:14" ht="13.5" customHeight="1">
      <c r="D176" s="30"/>
      <c r="F176" s="37" t="s">
        <v>43</v>
      </c>
      <c r="G176" s="13" t="s">
        <v>11</v>
      </c>
      <c r="H176" s="34" t="s">
        <v>12</v>
      </c>
      <c r="I176" s="38">
        <f t="shared" si="18"/>
        <v>0.38680627548047858</v>
      </c>
      <c r="J176" s="38">
        <f t="shared" si="18"/>
        <v>0.57611820741332742</v>
      </c>
      <c r="K176" s="38">
        <f t="shared" si="18"/>
        <v>0.38665236881720338</v>
      </c>
      <c r="L176" s="38">
        <f t="shared" si="18"/>
        <v>0.36014922576719521</v>
      </c>
      <c r="M176" s="38">
        <f t="shared" si="18"/>
        <v>8.2312761456161621E-2</v>
      </c>
      <c r="N176" s="38">
        <f t="shared" si="18"/>
        <v>1.792038838934366</v>
      </c>
    </row>
    <row r="177" spans="3:14" ht="13.5" customHeight="1">
      <c r="D177" s="30"/>
      <c r="F177" s="37" t="s">
        <v>44</v>
      </c>
      <c r="G177" s="13" t="s">
        <v>11</v>
      </c>
      <c r="H177" s="34" t="s">
        <v>12</v>
      </c>
      <c r="I177" s="38">
        <f t="shared" si="18"/>
        <v>1.6941006768187532</v>
      </c>
      <c r="J177" s="38">
        <f t="shared" si="18"/>
        <v>1.5023990764930775</v>
      </c>
      <c r="K177" s="38">
        <f t="shared" si="18"/>
        <v>1.9653391471441282</v>
      </c>
      <c r="L177" s="38">
        <f t="shared" si="18"/>
        <v>2.5019510461028789</v>
      </c>
      <c r="M177" s="38">
        <f t="shared" si="18"/>
        <v>0.70644999429293143</v>
      </c>
      <c r="N177" s="38">
        <f t="shared" si="18"/>
        <v>8.3702399408517714</v>
      </c>
    </row>
    <row r="178" spans="3:14" ht="13.5" customHeight="1">
      <c r="D178" s="30"/>
      <c r="F178" s="37" t="s">
        <v>45</v>
      </c>
      <c r="G178" s="13" t="s">
        <v>11</v>
      </c>
      <c r="H178" s="34" t="s">
        <v>12</v>
      </c>
      <c r="I178" s="38">
        <f t="shared" si="18"/>
        <v>-0.80169840879248278</v>
      </c>
      <c r="J178" s="38">
        <f t="shared" si="18"/>
        <v>-1.4750727503982932</v>
      </c>
      <c r="K178" s="38">
        <f t="shared" si="18"/>
        <v>-0.77394276503026305</v>
      </c>
      <c r="L178" s="38">
        <f t="shared" si="18"/>
        <v>-1.3745743780791353</v>
      </c>
      <c r="M178" s="38">
        <f t="shared" si="18"/>
        <v>0.82517521898010315</v>
      </c>
      <c r="N178" s="38">
        <f t="shared" si="18"/>
        <v>-3.6001130833200712</v>
      </c>
    </row>
    <row r="179" spans="3:14" ht="13.5" customHeight="1">
      <c r="D179" s="30"/>
      <c r="F179" s="37" t="s">
        <v>46</v>
      </c>
      <c r="G179" s="13" t="s">
        <v>11</v>
      </c>
      <c r="H179" s="34" t="s">
        <v>12</v>
      </c>
      <c r="I179" s="38">
        <f t="shared" si="18"/>
        <v>0.85455627978974225</v>
      </c>
      <c r="J179" s="38">
        <f t="shared" si="18"/>
        <v>-3.6003120341583164E-3</v>
      </c>
      <c r="K179" s="38">
        <f t="shared" si="18"/>
        <v>0.12797333826757851</v>
      </c>
      <c r="L179" s="38">
        <f t="shared" si="18"/>
        <v>1.0528558250151449E-2</v>
      </c>
      <c r="M179" s="38">
        <f t="shared" si="18"/>
        <v>0.17592655413164285</v>
      </c>
      <c r="N179" s="38">
        <f t="shared" si="18"/>
        <v>1.1653844184049569</v>
      </c>
    </row>
    <row r="180" spans="3:14" ht="13.5" customHeight="1">
      <c r="D180" s="30"/>
      <c r="F180" s="37" t="s">
        <v>47</v>
      </c>
      <c r="G180" s="13" t="s">
        <v>11</v>
      </c>
      <c r="H180" s="34" t="s">
        <v>12</v>
      </c>
      <c r="I180" s="38">
        <f t="shared" si="18"/>
        <v>-0.67621900865686391</v>
      </c>
      <c r="J180" s="38">
        <f t="shared" si="18"/>
        <v>-1.0809829077976867</v>
      </c>
      <c r="K180" s="38">
        <f t="shared" si="18"/>
        <v>-0.68584881521329344</v>
      </c>
      <c r="L180" s="38">
        <f t="shared" si="18"/>
        <v>-1.2072175782463834</v>
      </c>
      <c r="M180" s="38">
        <f t="shared" si="18"/>
        <v>-1.2493995689047404</v>
      </c>
      <c r="N180" s="38">
        <f t="shared" si="18"/>
        <v>-4.8996678788189678</v>
      </c>
    </row>
    <row r="181" spans="3:14">
      <c r="D181" s="30"/>
      <c r="F181" s="37" t="s">
        <v>48</v>
      </c>
      <c r="G181" s="13" t="s">
        <v>11</v>
      </c>
      <c r="H181" s="34" t="s">
        <v>12</v>
      </c>
      <c r="I181" s="38">
        <f t="shared" si="18"/>
        <v>-0.14482798422722509</v>
      </c>
      <c r="J181" s="38">
        <f t="shared" si="18"/>
        <v>-0.61864941959425512</v>
      </c>
      <c r="K181" s="38">
        <f t="shared" si="18"/>
        <v>2.5708842493037718</v>
      </c>
      <c r="L181" s="38">
        <f t="shared" si="18"/>
        <v>-0.43596257252709991</v>
      </c>
      <c r="M181" s="38">
        <f t="shared" si="18"/>
        <v>-10.708147404555751</v>
      </c>
      <c r="N181" s="38">
        <f t="shared" si="18"/>
        <v>-9.336703131600558</v>
      </c>
    </row>
    <row r="182" spans="3:14">
      <c r="D182" s="30"/>
      <c r="F182" s="37" t="s">
        <v>49</v>
      </c>
      <c r="G182" s="13" t="s">
        <v>11</v>
      </c>
      <c r="H182" s="34" t="s">
        <v>12</v>
      </c>
      <c r="I182" s="38">
        <f t="shared" si="18"/>
        <v>-1.6185085728068263</v>
      </c>
      <c r="J182" s="38">
        <f t="shared" si="18"/>
        <v>0.21533298645804777</v>
      </c>
      <c r="K182" s="38">
        <f t="shared" si="18"/>
        <v>2.7508277797806819</v>
      </c>
      <c r="L182" s="38">
        <f t="shared" si="18"/>
        <v>1.9375915902466918</v>
      </c>
      <c r="M182" s="38">
        <f t="shared" si="18"/>
        <v>1.659985767471932</v>
      </c>
      <c r="N182" s="38">
        <f t="shared" si="18"/>
        <v>4.9452295511505184</v>
      </c>
    </row>
    <row r="183" spans="3:14">
      <c r="D183" s="30"/>
      <c r="F183" s="37" t="s">
        <v>50</v>
      </c>
      <c r="G183" s="13" t="s">
        <v>11</v>
      </c>
      <c r="H183" s="34" t="s">
        <v>12</v>
      </c>
      <c r="I183" s="38">
        <f t="shared" si="18"/>
        <v>-0.35126529561518571</v>
      </c>
      <c r="J183" s="38">
        <f t="shared" si="18"/>
        <v>-0.5056637173346199</v>
      </c>
      <c r="K183" s="38">
        <f t="shared" si="18"/>
        <v>-0.99831039682075084</v>
      </c>
      <c r="L183" s="38">
        <f t="shared" si="18"/>
        <v>-1.920197614738248</v>
      </c>
      <c r="M183" s="38">
        <f t="shared" si="18"/>
        <v>-1.3227482099342229</v>
      </c>
      <c r="N183" s="38">
        <f t="shared" si="18"/>
        <v>-5.0981852344430276</v>
      </c>
    </row>
    <row r="184" spans="3:14">
      <c r="D184" s="30"/>
      <c r="F184" s="37" t="s">
        <v>51</v>
      </c>
      <c r="G184" s="13" t="s">
        <v>11</v>
      </c>
      <c r="H184" s="34" t="s">
        <v>12</v>
      </c>
      <c r="I184" s="38">
        <f t="shared" si="18"/>
        <v>-1.4562624676624489</v>
      </c>
      <c r="J184" s="38">
        <f t="shared" si="18"/>
        <v>-1.4123799969107842</v>
      </c>
      <c r="K184" s="38">
        <f t="shared" si="18"/>
        <v>-1.6219695631244828</v>
      </c>
      <c r="L184" s="38">
        <f t="shared" si="18"/>
        <v>-0.75904866967621487</v>
      </c>
      <c r="M184" s="38">
        <f t="shared" si="18"/>
        <v>-0.92062378639371678</v>
      </c>
      <c r="N184" s="38">
        <f t="shared" si="18"/>
        <v>-6.1702844837676487</v>
      </c>
    </row>
    <row r="185" spans="3:14">
      <c r="F185" s="37" t="s">
        <v>52</v>
      </c>
      <c r="G185" s="13" t="s">
        <v>11</v>
      </c>
      <c r="H185" s="34" t="s">
        <v>12</v>
      </c>
      <c r="I185" s="38">
        <f t="shared" si="18"/>
        <v>-2.9481639176245591E-2</v>
      </c>
      <c r="J185" s="38">
        <f t="shared" si="18"/>
        <v>1.0672352899568101</v>
      </c>
      <c r="K185" s="38">
        <f t="shared" si="18"/>
        <v>-2.2793103841281578E-3</v>
      </c>
      <c r="L185" s="38">
        <f t="shared" si="18"/>
        <v>-1.6784767968023796E-2</v>
      </c>
      <c r="M185" s="38">
        <f t="shared" si="18"/>
        <v>-1.7442099772055818E-2</v>
      </c>
      <c r="N185" s="38">
        <f t="shared" si="18"/>
        <v>1.0012474726563565</v>
      </c>
    </row>
    <row r="186" spans="3:14">
      <c r="D186" s="30" t="s">
        <v>53</v>
      </c>
      <c r="G186" s="30" t="s">
        <v>11</v>
      </c>
      <c r="H186" s="31" t="s">
        <v>12</v>
      </c>
      <c r="I186" s="32">
        <f t="shared" si="18"/>
        <v>5.4506016730941838</v>
      </c>
      <c r="J186" s="32">
        <f t="shared" si="18"/>
        <v>1.1615088392852613</v>
      </c>
      <c r="K186" s="32">
        <f t="shared" si="18"/>
        <v>5.5931180469716963</v>
      </c>
      <c r="L186" s="32">
        <f t="shared" si="18"/>
        <v>0.18734592776978332</v>
      </c>
      <c r="M186" s="32">
        <f t="shared" si="18"/>
        <v>-10.841689695113814</v>
      </c>
      <c r="N186" s="32">
        <f t="shared" si="18"/>
        <v>1.5508847920071389</v>
      </c>
    </row>
    <row r="187" spans="3:14" ht="6" customHeight="1">
      <c r="I187" s="20"/>
      <c r="J187" s="20"/>
      <c r="K187" s="20"/>
      <c r="L187" s="20"/>
      <c r="M187" s="20"/>
      <c r="N187" s="20"/>
    </row>
    <row r="188" spans="3:14">
      <c r="F188" s="39" t="s">
        <v>54</v>
      </c>
      <c r="G188" s="30" t="s">
        <v>11</v>
      </c>
      <c r="H188" s="31" t="s">
        <v>12</v>
      </c>
      <c r="I188" s="32">
        <f t="shared" ref="I188:N188" si="19">I56-I122</f>
        <v>-1.0889267944048981</v>
      </c>
      <c r="J188" s="32">
        <f t="shared" si="19"/>
        <v>10.850412190417018</v>
      </c>
      <c r="K188" s="32">
        <f t="shared" si="19"/>
        <v>33.704770696841081</v>
      </c>
      <c r="L188" s="32">
        <f t="shared" si="19"/>
        <v>14.426861045130238</v>
      </c>
      <c r="M188" s="32">
        <f t="shared" si="19"/>
        <v>9.5280465218574477</v>
      </c>
      <c r="N188" s="32">
        <f t="shared" si="19"/>
        <v>67.421163659841113</v>
      </c>
    </row>
    <row r="189" spans="3:14" ht="13.5" customHeight="1"/>
    <row r="190" spans="3:14" s="26" customFormat="1">
      <c r="C190" s="24" t="s">
        <v>55</v>
      </c>
      <c r="D190" s="24"/>
      <c r="E190" s="25"/>
      <c r="F190" s="25"/>
      <c r="G190" s="25"/>
      <c r="H190" s="25"/>
    </row>
    <row r="191" spans="3:14" ht="6.75" customHeight="1">
      <c r="I191" s="20"/>
      <c r="J191" s="20"/>
      <c r="K191" s="20"/>
      <c r="L191" s="20"/>
      <c r="M191" s="20"/>
    </row>
    <row r="192" spans="3:14">
      <c r="D192" s="9"/>
      <c r="F192" s="40" t="s">
        <v>56</v>
      </c>
      <c r="G192" s="13" t="s">
        <v>11</v>
      </c>
      <c r="H192" s="7" t="s">
        <v>12</v>
      </c>
      <c r="I192" s="38">
        <f t="shared" ref="I192:N199" si="20">I60-I126</f>
        <v>0.39722214103912457</v>
      </c>
      <c r="J192" s="38">
        <f t="shared" si="20"/>
        <v>1.3505568386232625E-2</v>
      </c>
      <c r="K192" s="38">
        <f t="shared" si="20"/>
        <v>2.7116302594421882E-2</v>
      </c>
      <c r="L192" s="38">
        <f t="shared" si="20"/>
        <v>-0.1466129328975434</v>
      </c>
      <c r="M192" s="38">
        <f t="shared" si="20"/>
        <v>1.3518990776614004E-2</v>
      </c>
      <c r="N192" s="38">
        <f t="shared" si="20"/>
        <v>0.30475006989885145</v>
      </c>
    </row>
    <row r="193" spans="6:14">
      <c r="F193" s="40" t="s">
        <v>57</v>
      </c>
      <c r="G193" s="13" t="s">
        <v>11</v>
      </c>
      <c r="H193" s="7" t="s">
        <v>12</v>
      </c>
      <c r="I193" s="38">
        <f t="shared" si="20"/>
        <v>4.4874537190913166E-3</v>
      </c>
      <c r="J193" s="38">
        <f t="shared" si="20"/>
        <v>-2.9395983507620738E-2</v>
      </c>
      <c r="K193" s="38">
        <f t="shared" si="20"/>
        <v>-3.1265243332679216E-2</v>
      </c>
      <c r="L193" s="38">
        <f t="shared" si="20"/>
        <v>-1.1320738002957853E-2</v>
      </c>
      <c r="M193" s="38">
        <f t="shared" si="20"/>
        <v>-9.6889228890915113E-3</v>
      </c>
      <c r="N193" s="38">
        <f t="shared" si="20"/>
        <v>-7.7183434013258889E-2</v>
      </c>
    </row>
    <row r="194" spans="6:14">
      <c r="F194" s="40" t="s">
        <v>58</v>
      </c>
      <c r="G194" s="13" t="s">
        <v>11</v>
      </c>
      <c r="H194" s="7" t="s">
        <v>12</v>
      </c>
      <c r="I194" s="38">
        <f t="shared" si="20"/>
        <v>-3.6637744245950898E-3</v>
      </c>
      <c r="J194" s="38">
        <f t="shared" si="20"/>
        <v>-1.4463310549217567E-9</v>
      </c>
      <c r="K194" s="38">
        <f t="shared" si="20"/>
        <v>0.71115787965486987</v>
      </c>
      <c r="L194" s="38">
        <f t="shared" si="20"/>
        <v>1.0229795553691261</v>
      </c>
      <c r="M194" s="38">
        <f t="shared" si="20"/>
        <v>1.0274492380735936</v>
      </c>
      <c r="N194" s="38">
        <f t="shared" si="20"/>
        <v>2.7579228972266492</v>
      </c>
    </row>
    <row r="195" spans="6:14">
      <c r="F195" s="40" t="s">
        <v>59</v>
      </c>
      <c r="G195" s="13" t="s">
        <v>11</v>
      </c>
      <c r="H195" s="7" t="s">
        <v>12</v>
      </c>
      <c r="I195" s="38">
        <f t="shared" si="20"/>
        <v>0.67280960037708759</v>
      </c>
      <c r="J195" s="38">
        <f t="shared" si="20"/>
        <v>3.5351205568946487</v>
      </c>
      <c r="K195" s="38">
        <f t="shared" si="20"/>
        <v>0</v>
      </c>
      <c r="L195" s="38">
        <f t="shared" si="20"/>
        <v>1.8</v>
      </c>
      <c r="M195" s="38">
        <f t="shared" si="20"/>
        <v>1.8</v>
      </c>
      <c r="N195" s="38">
        <f t="shared" si="20"/>
        <v>7.8079301572717359</v>
      </c>
    </row>
    <row r="196" spans="6:14">
      <c r="F196" s="40" t="s">
        <v>60</v>
      </c>
      <c r="G196" s="13" t="s">
        <v>11</v>
      </c>
      <c r="H196" s="7" t="s">
        <v>12</v>
      </c>
      <c r="I196" s="38">
        <f t="shared" si="20"/>
        <v>-4.7863656646995878E-5</v>
      </c>
      <c r="J196" s="38">
        <f t="shared" si="20"/>
        <v>-1.1388578968762886E-9</v>
      </c>
      <c r="K196" s="38">
        <f t="shared" si="20"/>
        <v>-8.3284845686648623E-10</v>
      </c>
      <c r="L196" s="38">
        <f t="shared" si="20"/>
        <v>1.6957351078872307E-9</v>
      </c>
      <c r="M196" s="38">
        <f t="shared" si="20"/>
        <v>0</v>
      </c>
      <c r="N196" s="38">
        <f t="shared" si="20"/>
        <v>-4.7863932621794447E-5</v>
      </c>
    </row>
    <row r="197" spans="6:14">
      <c r="F197" s="40" t="s">
        <v>61</v>
      </c>
      <c r="G197" s="13" t="s">
        <v>11</v>
      </c>
      <c r="H197" s="7" t="s">
        <v>12</v>
      </c>
      <c r="I197" s="38">
        <f t="shared" si="20"/>
        <v>-2.9376764307187386E-4</v>
      </c>
      <c r="J197" s="38">
        <f t="shared" si="20"/>
        <v>-8.7968743400779204E-11</v>
      </c>
      <c r="K197" s="38">
        <f t="shared" si="20"/>
        <v>-6.9985162522989697E-6</v>
      </c>
      <c r="L197" s="38">
        <f t="shared" si="20"/>
        <v>7.230033954335191E-4</v>
      </c>
      <c r="M197" s="38">
        <f t="shared" si="20"/>
        <v>-7.7336211613143746E-3</v>
      </c>
      <c r="N197" s="38">
        <f t="shared" si="20"/>
        <v>-7.3113840131746599E-3</v>
      </c>
    </row>
    <row r="198" spans="6:14">
      <c r="F198" s="40" t="s">
        <v>62</v>
      </c>
      <c r="G198" s="13" t="s">
        <v>11</v>
      </c>
      <c r="H198" s="7" t="s">
        <v>12</v>
      </c>
      <c r="I198" s="38">
        <f t="shared" si="20"/>
        <v>1.4061652232304196</v>
      </c>
      <c r="J198" s="38">
        <f t="shared" si="20"/>
        <v>-13.924491391412388</v>
      </c>
      <c r="K198" s="38">
        <f t="shared" si="20"/>
        <v>3.8049614839190653</v>
      </c>
      <c r="L198" s="38">
        <f t="shared" si="20"/>
        <v>3.7412298973693434</v>
      </c>
      <c r="M198" s="38">
        <f t="shared" si="20"/>
        <v>3.206783689949031</v>
      </c>
      <c r="N198" s="38">
        <f t="shared" si="20"/>
        <v>-1.7653510969445279</v>
      </c>
    </row>
    <row r="199" spans="6:14">
      <c r="F199" s="39" t="s">
        <v>63</v>
      </c>
      <c r="G199" s="30" t="s">
        <v>11</v>
      </c>
      <c r="H199" s="31" t="s">
        <v>12</v>
      </c>
      <c r="I199" s="48">
        <f t="shared" si="20"/>
        <v>2.4766790126414122</v>
      </c>
      <c r="J199" s="48">
        <f t="shared" si="20"/>
        <v>-10.405261252312272</v>
      </c>
      <c r="K199" s="48">
        <f t="shared" si="20"/>
        <v>4.5119634234865771</v>
      </c>
      <c r="L199" s="48">
        <f t="shared" si="20"/>
        <v>6.4069987869291367</v>
      </c>
      <c r="M199" s="48">
        <f t="shared" si="20"/>
        <v>6.0303293747488453</v>
      </c>
      <c r="N199" s="48">
        <f t="shared" si="20"/>
        <v>9.0207093454936285</v>
      </c>
    </row>
    <row r="200" spans="6:14" ht="12.75" customHeight="1">
      <c r="I200" s="20"/>
      <c r="J200" s="20"/>
      <c r="K200" s="20"/>
      <c r="L200" s="20"/>
      <c r="M200" s="20"/>
    </row>
    <row r="201" spans="6:14" ht="12.75" customHeight="1">
      <c r="F201" s="39" t="s">
        <v>64</v>
      </c>
      <c r="G201" s="30" t="s">
        <v>11</v>
      </c>
      <c r="H201" s="31" t="s">
        <v>12</v>
      </c>
      <c r="I201" s="32">
        <f t="shared" ref="I201:N201" si="21">I69-I135</f>
        <v>1.3877522182364714</v>
      </c>
      <c r="J201" s="32">
        <f t="shared" si="21"/>
        <v>0.44515093810480266</v>
      </c>
      <c r="K201" s="32">
        <f t="shared" si="21"/>
        <v>38.216734120327658</v>
      </c>
      <c r="L201" s="32">
        <f t="shared" si="21"/>
        <v>20.833859832059375</v>
      </c>
      <c r="M201" s="32">
        <f t="shared" si="21"/>
        <v>15.558375896606265</v>
      </c>
      <c r="N201" s="32">
        <f t="shared" si="21"/>
        <v>76.441873005334401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00CA-6A3E-4C83-A956-60F2B4496D87}">
  <sheetPr>
    <tabColor theme="4"/>
    <pageSetUpPr autoPageBreaks="0"/>
  </sheetPr>
  <dimension ref="A1:M30"/>
  <sheetViews>
    <sheetView zoomScale="70" zoomScaleNormal="70" workbookViewId="0">
      <selection activeCell="G17" sqref="G17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3.453125" style="13" bestFit="1" customWidth="1"/>
    <col min="6" max="7" width="31.54296875" style="13" bestFit="1" customWidth="1"/>
    <col min="8" max="8" width="9.54296875" style="13" bestFit="1" customWidth="1"/>
    <col min="9" max="13" width="18.453125" style="20" customWidth="1"/>
    <col min="14" max="31" width="18.453125" style="13" customWidth="1"/>
    <col min="32" max="36" width="14" style="13"/>
    <col min="37" max="54" width="18.453125" style="13" customWidth="1"/>
    <col min="55" max="16384" width="14" style="13"/>
  </cols>
  <sheetData>
    <row r="1" spans="1:13" s="3" customFormat="1" ht="25">
      <c r="A1" s="1" t="s">
        <v>0</v>
      </c>
      <c r="B1" s="2"/>
      <c r="I1" s="49"/>
      <c r="J1" s="49"/>
      <c r="K1" s="50"/>
      <c r="L1" s="49"/>
      <c r="M1" s="49"/>
    </row>
    <row r="2" spans="1:13" s="3" customFormat="1" ht="25">
      <c r="A2" s="4" t="s">
        <v>206</v>
      </c>
      <c r="B2" s="2"/>
      <c r="I2" s="49"/>
      <c r="J2" s="49"/>
      <c r="K2" s="49"/>
      <c r="L2" s="49"/>
      <c r="M2" s="49"/>
    </row>
    <row r="3" spans="1:13" s="3" customFormat="1" ht="25">
      <c r="A3" s="4">
        <v>2026</v>
      </c>
      <c r="B3" s="4"/>
      <c r="C3" s="4"/>
      <c r="D3" s="4"/>
      <c r="I3" s="49"/>
      <c r="J3" s="49"/>
      <c r="K3" s="49"/>
      <c r="L3" s="49"/>
      <c r="M3" s="49"/>
    </row>
    <row r="4" spans="1:13" s="6" customFormat="1" ht="25.5" thickBot="1">
      <c r="A4" s="51" t="s">
        <v>68</v>
      </c>
      <c r="B4" s="5"/>
      <c r="I4" s="52"/>
      <c r="J4" s="52"/>
      <c r="K4" s="52"/>
      <c r="L4" s="52"/>
      <c r="M4" s="52"/>
    </row>
    <row r="5" spans="1:13" s="53" customFormat="1" ht="15.5">
      <c r="B5" s="54"/>
      <c r="C5" s="54"/>
      <c r="D5" s="9"/>
      <c r="E5" s="9"/>
      <c r="F5" s="9"/>
      <c r="G5" s="9"/>
      <c r="I5" s="55" t="s">
        <v>2</v>
      </c>
      <c r="J5" s="56"/>
      <c r="K5" s="56"/>
      <c r="L5" s="56"/>
      <c r="M5" s="57"/>
    </row>
    <row r="6" spans="1:13" s="53" customFormat="1" ht="15.5">
      <c r="B6" s="54"/>
      <c r="C6" s="54"/>
      <c r="D6" s="14" t="s">
        <v>69</v>
      </c>
      <c r="E6" s="14" t="s">
        <v>70</v>
      </c>
      <c r="F6" s="14" t="s">
        <v>71</v>
      </c>
      <c r="G6" s="14" t="s">
        <v>72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61">
        <v>2026</v>
      </c>
    </row>
    <row r="7" spans="1:13" s="53" customFormat="1">
      <c r="A7" s="13"/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</row>
    <row r="8" spans="1:13" s="53" customFormat="1" ht="18">
      <c r="A8" s="62"/>
      <c r="B8" s="63" t="s">
        <v>73</v>
      </c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</row>
    <row r="9" spans="1:13" s="53" customFormat="1">
      <c r="A9" s="65"/>
      <c r="B9" s="65"/>
      <c r="C9" s="65"/>
      <c r="D9" s="65"/>
      <c r="E9" s="65"/>
      <c r="F9" s="65"/>
      <c r="G9" s="65"/>
      <c r="H9" s="66"/>
      <c r="I9" s="67"/>
      <c r="J9" s="67"/>
      <c r="K9" s="44"/>
      <c r="L9" s="68"/>
      <c r="M9" s="68"/>
    </row>
    <row r="10" spans="1:13" s="53" customFormat="1">
      <c r="A10" s="65"/>
      <c r="B10" s="65"/>
      <c r="C10" s="24" t="s">
        <v>74</v>
      </c>
      <c r="D10" s="24"/>
      <c r="E10" s="25"/>
      <c r="F10" s="25"/>
      <c r="G10" s="25"/>
      <c r="H10" s="25"/>
      <c r="I10" s="69"/>
      <c r="J10" s="69"/>
      <c r="K10" s="69"/>
      <c r="L10" s="69"/>
      <c r="M10" s="69"/>
    </row>
    <row r="11" spans="1:13" s="53" customFormat="1">
      <c r="A11" s="65"/>
      <c r="B11" s="65"/>
      <c r="C11" s="65"/>
      <c r="D11" s="65"/>
      <c r="E11" s="65"/>
      <c r="F11" s="65"/>
      <c r="G11" s="65"/>
      <c r="H11" s="66"/>
      <c r="I11" s="67"/>
      <c r="J11" s="67"/>
      <c r="K11" s="44"/>
      <c r="L11" s="68"/>
      <c r="M11" s="68"/>
    </row>
    <row r="12" spans="1:13" s="53" customFormat="1">
      <c r="A12" s="13"/>
      <c r="B12" s="13"/>
      <c r="C12" s="13"/>
      <c r="D12" s="28"/>
      <c r="E12" s="13"/>
      <c r="F12" s="28" t="s">
        <v>75</v>
      </c>
      <c r="G12" s="13" t="s">
        <v>76</v>
      </c>
      <c r="H12" s="53" t="s">
        <v>77</v>
      </c>
      <c r="I12" s="70">
        <v>64121</v>
      </c>
      <c r="J12" s="70">
        <v>54352</v>
      </c>
      <c r="K12" s="70">
        <v>49333</v>
      </c>
      <c r="L12" s="70">
        <v>45590</v>
      </c>
      <c r="M12" s="70">
        <v>43751</v>
      </c>
    </row>
    <row r="13" spans="1:13" s="53" customFormat="1">
      <c r="A13" s="13"/>
      <c r="B13" s="13"/>
      <c r="C13" s="13"/>
      <c r="D13" s="28"/>
      <c r="E13" s="13"/>
      <c r="F13" s="28" t="s">
        <v>78</v>
      </c>
      <c r="G13" s="13" t="s">
        <v>76</v>
      </c>
      <c r="H13" s="53" t="s">
        <v>77</v>
      </c>
      <c r="I13" s="70">
        <v>142</v>
      </c>
      <c r="J13" s="70">
        <v>203</v>
      </c>
      <c r="K13" s="70">
        <v>228</v>
      </c>
      <c r="L13" s="70">
        <v>153</v>
      </c>
      <c r="M13" s="70">
        <v>185</v>
      </c>
    </row>
    <row r="14" spans="1:13" s="53" customFormat="1">
      <c r="A14" s="13"/>
      <c r="B14" s="13"/>
      <c r="C14" s="13"/>
      <c r="D14" s="28"/>
      <c r="E14" s="13"/>
      <c r="F14" s="28" t="s">
        <v>79</v>
      </c>
      <c r="G14" s="13" t="s">
        <v>76</v>
      </c>
      <c r="H14" s="53" t="s">
        <v>77</v>
      </c>
      <c r="I14" s="70">
        <v>9050</v>
      </c>
      <c r="J14" s="70">
        <v>10057</v>
      </c>
      <c r="K14" s="70">
        <v>11344</v>
      </c>
      <c r="L14" s="70">
        <v>10166</v>
      </c>
      <c r="M14" s="70">
        <v>13804</v>
      </c>
    </row>
    <row r="15" spans="1:13" s="53" customFormat="1">
      <c r="A15" s="13"/>
      <c r="B15" s="13"/>
      <c r="C15" s="13"/>
      <c r="D15" s="28"/>
      <c r="E15" s="13"/>
      <c r="F15" s="28" t="s">
        <v>80</v>
      </c>
      <c r="G15" s="13" t="s">
        <v>76</v>
      </c>
      <c r="H15" s="53" t="s">
        <v>77</v>
      </c>
      <c r="I15" s="129">
        <f>SUM(I12:I14)</f>
        <v>73313</v>
      </c>
      <c r="J15" s="129">
        <f t="shared" ref="J15:M15" si="0">SUM(J12:J14)</f>
        <v>64612</v>
      </c>
      <c r="K15" s="129">
        <f t="shared" si="0"/>
        <v>60905</v>
      </c>
      <c r="L15" s="129">
        <f t="shared" si="0"/>
        <v>55909</v>
      </c>
      <c r="M15" s="129">
        <f t="shared" si="0"/>
        <v>57740</v>
      </c>
    </row>
    <row r="17" spans="2:13" s="53" customFormat="1">
      <c r="B17" s="65"/>
      <c r="C17" s="24" t="s">
        <v>81</v>
      </c>
      <c r="D17" s="24"/>
      <c r="E17" s="25"/>
      <c r="F17" s="25"/>
      <c r="G17" s="25"/>
      <c r="H17" s="25"/>
      <c r="I17" s="69"/>
      <c r="J17" s="69"/>
      <c r="K17" s="69"/>
      <c r="L17" s="69"/>
      <c r="M17" s="69"/>
    </row>
    <row r="18" spans="2:13" s="53" customFormat="1">
      <c r="B18" s="65"/>
      <c r="C18" s="65"/>
      <c r="D18" s="65"/>
      <c r="E18" s="65"/>
      <c r="F18" s="65"/>
      <c r="G18" s="65"/>
      <c r="H18" s="66"/>
      <c r="I18" s="67"/>
      <c r="J18" s="67"/>
      <c r="K18" s="44"/>
      <c r="L18" s="68"/>
      <c r="M18" s="68"/>
    </row>
    <row r="19" spans="2:13" s="53" customFormat="1">
      <c r="B19" s="13"/>
      <c r="C19" s="13"/>
      <c r="D19" s="28"/>
      <c r="E19" s="13"/>
      <c r="F19" s="28" t="s">
        <v>75</v>
      </c>
      <c r="G19" s="13" t="s">
        <v>76</v>
      </c>
      <c r="H19" s="53" t="s">
        <v>82</v>
      </c>
      <c r="I19" s="71">
        <v>21480162.369419493</v>
      </c>
      <c r="J19" s="71">
        <v>20531963.016666636</v>
      </c>
      <c r="K19" s="71">
        <v>18872486.199999999</v>
      </c>
      <c r="L19" s="71">
        <v>16347009.209999999</v>
      </c>
      <c r="M19" s="71">
        <v>18803053</v>
      </c>
    </row>
    <row r="20" spans="2:13" s="53" customFormat="1">
      <c r="B20" s="13"/>
      <c r="C20" s="13"/>
      <c r="D20" s="28"/>
      <c r="E20" s="13"/>
      <c r="F20" s="28" t="s">
        <v>78</v>
      </c>
      <c r="G20" s="13" t="s">
        <v>76</v>
      </c>
      <c r="H20" s="53" t="s">
        <v>82</v>
      </c>
      <c r="I20" s="71">
        <v>469559.6</v>
      </c>
      <c r="J20" s="71">
        <v>987293.40000005451</v>
      </c>
      <c r="K20" s="71">
        <v>1132019</v>
      </c>
      <c r="L20" s="71">
        <v>621305.29</v>
      </c>
      <c r="M20" s="71">
        <v>1175603</v>
      </c>
    </row>
    <row r="21" spans="2:13" s="53" customFormat="1">
      <c r="B21" s="13"/>
      <c r="C21" s="13"/>
      <c r="D21" s="28"/>
      <c r="E21" s="13"/>
      <c r="F21" s="28" t="s">
        <v>79</v>
      </c>
      <c r="G21" s="13" t="s">
        <v>76</v>
      </c>
      <c r="H21" s="53" t="s">
        <v>82</v>
      </c>
      <c r="I21" s="71">
        <v>4378263.0200000135</v>
      </c>
      <c r="J21" s="71">
        <v>5448318.7733335299</v>
      </c>
      <c r="K21" s="71">
        <v>6683937</v>
      </c>
      <c r="L21" s="71">
        <v>5345906.9000000004</v>
      </c>
      <c r="M21" s="71">
        <v>5835624.2100000009</v>
      </c>
    </row>
    <row r="22" spans="2:13" s="53" customFormat="1">
      <c r="B22" s="13"/>
      <c r="C22" s="13"/>
      <c r="D22" s="28"/>
      <c r="E22" s="13"/>
      <c r="F22" s="28" t="s">
        <v>80</v>
      </c>
      <c r="G22" s="13" t="s">
        <v>76</v>
      </c>
      <c r="H22" s="53" t="s">
        <v>82</v>
      </c>
      <c r="I22" s="47">
        <f>SUM(I19:I21)</f>
        <v>26327984.989419509</v>
      </c>
      <c r="J22" s="47">
        <f t="shared" ref="J22:M22" si="1">SUM(J19:J21)</f>
        <v>26967575.190000221</v>
      </c>
      <c r="K22" s="47">
        <f t="shared" si="1"/>
        <v>26688442.199999999</v>
      </c>
      <c r="L22" s="47">
        <f t="shared" si="1"/>
        <v>22314221.399999999</v>
      </c>
      <c r="M22" s="47">
        <f t="shared" si="1"/>
        <v>25814280.210000001</v>
      </c>
    </row>
    <row r="23" spans="2:13" s="53" customFormat="1">
      <c r="B23" s="30"/>
      <c r="C23" s="30"/>
      <c r="D23" s="72"/>
      <c r="E23" s="72"/>
      <c r="F23" s="72"/>
      <c r="G23" s="72"/>
      <c r="H23" s="72"/>
      <c r="I23" s="67"/>
      <c r="J23" s="67"/>
      <c r="K23" s="44"/>
      <c r="L23" s="68"/>
      <c r="M23" s="68"/>
    </row>
    <row r="24" spans="2:13" s="53" customFormat="1">
      <c r="B24" s="65"/>
      <c r="C24" s="24" t="s">
        <v>83</v>
      </c>
      <c r="D24" s="24"/>
      <c r="E24" s="25"/>
      <c r="F24" s="25"/>
      <c r="G24" s="25"/>
      <c r="H24" s="25"/>
      <c r="I24" s="69"/>
      <c r="J24" s="69"/>
      <c r="K24" s="69"/>
      <c r="L24" s="69"/>
      <c r="M24" s="69"/>
    </row>
    <row r="25" spans="2:13" s="53" customFormat="1">
      <c r="B25" s="65"/>
      <c r="C25" s="65"/>
      <c r="D25" s="65"/>
      <c r="E25" s="65"/>
      <c r="F25" s="65"/>
      <c r="G25" s="65"/>
      <c r="H25" s="66"/>
      <c r="I25" s="67"/>
      <c r="J25" s="67"/>
      <c r="K25" s="44"/>
      <c r="L25" s="68"/>
      <c r="M25" s="68"/>
    </row>
    <row r="26" spans="2:13" s="53" customFormat="1">
      <c r="B26" s="13"/>
      <c r="C26" s="13"/>
      <c r="D26" s="28"/>
      <c r="E26" s="13"/>
      <c r="F26" s="28" t="s">
        <v>75</v>
      </c>
      <c r="G26" s="13" t="s">
        <v>76</v>
      </c>
      <c r="H26" s="53" t="s">
        <v>82</v>
      </c>
      <c r="I26" s="73">
        <f t="shared" ref="I26:M28" si="2">IFERROR(I19/I12,0)</f>
        <v>334.99418863429287</v>
      </c>
      <c r="J26" s="73">
        <f t="shared" si="2"/>
        <v>377.75910760720188</v>
      </c>
      <c r="K26" s="73">
        <f t="shared" si="2"/>
        <v>382.55298076338352</v>
      </c>
      <c r="L26" s="73">
        <f t="shared" si="2"/>
        <v>358.56567690282952</v>
      </c>
      <c r="M26" s="73">
        <f t="shared" si="2"/>
        <v>429.77424516011064</v>
      </c>
    </row>
    <row r="27" spans="2:13" s="53" customFormat="1">
      <c r="B27" s="13"/>
      <c r="C27" s="13"/>
      <c r="D27" s="28"/>
      <c r="E27" s="13"/>
      <c r="F27" s="28" t="s">
        <v>78</v>
      </c>
      <c r="G27" s="13" t="s">
        <v>76</v>
      </c>
      <c r="H27" s="53" t="s">
        <v>82</v>
      </c>
      <c r="I27" s="73">
        <f t="shared" si="2"/>
        <v>3306.7577464788733</v>
      </c>
      <c r="J27" s="73">
        <f t="shared" si="2"/>
        <v>4863.5142857145538</v>
      </c>
      <c r="K27" s="73">
        <f t="shared" si="2"/>
        <v>4964.9956140350878</v>
      </c>
      <c r="L27" s="73">
        <f t="shared" si="2"/>
        <v>4060.818888888889</v>
      </c>
      <c r="M27" s="73">
        <f t="shared" si="2"/>
        <v>6354.610810810811</v>
      </c>
    </row>
    <row r="28" spans="2:13" s="53" customFormat="1">
      <c r="B28" s="13"/>
      <c r="C28" s="13"/>
      <c r="D28" s="28"/>
      <c r="E28" s="13"/>
      <c r="F28" s="28" t="s">
        <v>79</v>
      </c>
      <c r="G28" s="13" t="s">
        <v>76</v>
      </c>
      <c r="H28" s="53" t="s">
        <v>82</v>
      </c>
      <c r="I28" s="73">
        <f t="shared" si="2"/>
        <v>483.78596906077496</v>
      </c>
      <c r="J28" s="73">
        <f t="shared" si="2"/>
        <v>541.74393689306248</v>
      </c>
      <c r="K28" s="73">
        <f t="shared" si="2"/>
        <v>589.20460155148101</v>
      </c>
      <c r="L28" s="73">
        <f t="shared" si="2"/>
        <v>525.86139091087944</v>
      </c>
      <c r="M28" s="73">
        <f t="shared" si="2"/>
        <v>422.74878368588821</v>
      </c>
    </row>
    <row r="29" spans="2:13" s="53" customFormat="1">
      <c r="B29" s="13"/>
      <c r="C29" s="13"/>
      <c r="D29" s="28"/>
      <c r="E29" s="13"/>
      <c r="F29" s="28"/>
      <c r="G29" s="13"/>
      <c r="H29" s="74"/>
      <c r="I29" s="75"/>
      <c r="J29" s="75"/>
      <c r="K29" s="75"/>
      <c r="L29" s="75"/>
      <c r="M29" s="75"/>
    </row>
    <row r="30" spans="2:13" s="53" customFormat="1" ht="18">
      <c r="B30" s="63" t="s">
        <v>84</v>
      </c>
      <c r="C30" s="62"/>
      <c r="D30" s="62"/>
      <c r="E30" s="62"/>
      <c r="F30" s="62"/>
      <c r="G30" s="62"/>
      <c r="H30" s="62"/>
      <c r="I30" s="64"/>
      <c r="J30" s="64"/>
      <c r="K30" s="64"/>
      <c r="L30" s="64"/>
      <c r="M30" s="64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99E0-FBBC-47AD-8E6E-AE3CB56B6B29}">
  <sheetPr>
    <tabColor theme="4"/>
    <pageSetUpPr autoPageBreaks="0"/>
  </sheetPr>
  <dimension ref="A1:N71"/>
  <sheetViews>
    <sheetView zoomScale="70" zoomScaleNormal="70" workbookViewId="0">
      <pane xSplit="5" ySplit="8" topLeftCell="F9" activePane="bottomRight" state="frozen"/>
      <selection activeCell="C25" activeCellId="1" sqref="M162 C25"/>
      <selection pane="topRight" activeCell="C25" activeCellId="1" sqref="M162 C25"/>
      <selection pane="bottomLeft" activeCell="C25" activeCellId="1" sqref="M162 C25"/>
      <selection pane="bottomRight" activeCell="C25" activeCellId="1" sqref="M162 C25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4.54296875" style="13" bestFit="1" customWidth="1"/>
    <col min="6" max="6" width="41.54296875" style="13" bestFit="1" customWidth="1"/>
    <col min="7" max="7" width="51.54296875" style="13" bestFit="1" customWidth="1"/>
    <col min="8" max="8" width="13.453125" style="13" customWidth="1"/>
    <col min="9" max="14" width="13.54296875" style="13" customWidth="1"/>
    <col min="15" max="31" width="18.453125" style="13" customWidth="1"/>
    <col min="32" max="16384" width="14" style="13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206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86</v>
      </c>
      <c r="B4" s="5"/>
    </row>
    <row r="5" spans="1:14" ht="16" thickBot="1">
      <c r="A5" s="53"/>
      <c r="B5" s="54"/>
      <c r="C5" s="54"/>
      <c r="D5" s="9"/>
      <c r="E5" s="9"/>
      <c r="F5" s="9"/>
      <c r="G5" s="75"/>
      <c r="H5" s="53"/>
      <c r="I5" s="76" t="s">
        <v>2</v>
      </c>
      <c r="J5" s="77"/>
      <c r="K5" s="77"/>
      <c r="L5" s="77"/>
      <c r="M5" s="78"/>
      <c r="N5" s="79"/>
    </row>
    <row r="6" spans="1:14" ht="16" thickBot="1">
      <c r="A6" s="53"/>
      <c r="B6" s="54"/>
      <c r="C6" s="54"/>
      <c r="D6" s="14" t="s">
        <v>69</v>
      </c>
      <c r="E6" s="14" t="s">
        <v>70</v>
      </c>
      <c r="F6" s="14" t="s">
        <v>87</v>
      </c>
      <c r="G6" s="80" t="s">
        <v>88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81">
        <v>2026</v>
      </c>
      <c r="N6" s="82" t="s">
        <v>6</v>
      </c>
    </row>
    <row r="8" spans="1:14" s="62" customFormat="1" ht="18">
      <c r="B8" s="63" t="s">
        <v>89</v>
      </c>
    </row>
    <row r="9" spans="1:14" s="65" customFormat="1">
      <c r="G9" s="53"/>
      <c r="H9" s="66"/>
      <c r="K9" s="83"/>
      <c r="L9" s="68"/>
      <c r="M9" s="66"/>
      <c r="N9" s="66"/>
    </row>
    <row r="10" spans="1:14" s="62" customFormat="1" ht="18">
      <c r="B10" s="63" t="s">
        <v>90</v>
      </c>
    </row>
    <row r="11" spans="1:14" s="65" customFormat="1">
      <c r="G11" s="53"/>
      <c r="H11" s="66"/>
      <c r="K11" s="83"/>
      <c r="L11" s="68"/>
      <c r="M11" s="66"/>
      <c r="N11" s="66"/>
    </row>
    <row r="12" spans="1:14">
      <c r="D12" s="28"/>
      <c r="F12" s="28" t="s">
        <v>91</v>
      </c>
      <c r="G12" s="53"/>
      <c r="H12" s="53" t="s">
        <v>92</v>
      </c>
      <c r="I12" s="84">
        <v>3712</v>
      </c>
      <c r="J12" s="84">
        <v>4155</v>
      </c>
      <c r="K12" s="84">
        <v>4257</v>
      </c>
      <c r="L12" s="84">
        <v>5517</v>
      </c>
      <c r="M12" s="84">
        <v>4786</v>
      </c>
      <c r="N12" s="84">
        <f>SUM(I12:M12)</f>
        <v>22427</v>
      </c>
    </row>
    <row r="13" spans="1:14">
      <c r="D13" s="28"/>
      <c r="F13" s="28" t="s">
        <v>93</v>
      </c>
      <c r="G13" s="53"/>
      <c r="H13" s="53" t="s">
        <v>92</v>
      </c>
      <c r="I13" s="84">
        <v>12459</v>
      </c>
      <c r="J13" s="84">
        <v>10976</v>
      </c>
      <c r="K13" s="84">
        <v>11677</v>
      </c>
      <c r="L13" s="84">
        <v>10796</v>
      </c>
      <c r="M13" s="84">
        <v>11614</v>
      </c>
      <c r="N13" s="84">
        <f>SUM(I13:M13)</f>
        <v>57522</v>
      </c>
    </row>
    <row r="14" spans="1:14">
      <c r="D14" s="28"/>
      <c r="F14" s="28" t="s">
        <v>94</v>
      </c>
      <c r="G14" s="53"/>
      <c r="H14" s="53" t="s">
        <v>92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f>SUM(I14:M14)</f>
        <v>0</v>
      </c>
    </row>
    <row r="17" spans="2:14" s="62" customFormat="1" ht="18">
      <c r="B17" s="63" t="s">
        <v>95</v>
      </c>
    </row>
    <row r="18" spans="2:14" s="65" customFormat="1" ht="13.5" customHeight="1">
      <c r="G18" s="53"/>
      <c r="H18" s="66"/>
      <c r="N18" s="66"/>
    </row>
    <row r="19" spans="2:14" s="25" customFormat="1">
      <c r="B19" s="65"/>
      <c r="C19" s="24" t="s">
        <v>26</v>
      </c>
      <c r="D19" s="24"/>
    </row>
    <row r="20" spans="2:14" s="30" customFormat="1" ht="14.25" customHeight="1">
      <c r="D20" s="72"/>
      <c r="E20" s="72"/>
      <c r="G20" s="85"/>
      <c r="H20" s="72"/>
      <c r="I20" s="65"/>
      <c r="J20" s="65"/>
      <c r="K20" s="65"/>
      <c r="L20" s="65"/>
      <c r="M20" s="65"/>
      <c r="N20" s="66"/>
    </row>
    <row r="21" spans="2:14" s="30" customFormat="1" ht="14.25" customHeight="1">
      <c r="D21" s="72"/>
      <c r="E21" s="72"/>
      <c r="F21" s="13" t="s">
        <v>96</v>
      </c>
      <c r="G21" s="85"/>
      <c r="H21" s="7" t="s">
        <v>97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f>SUM(I21:M21)</f>
        <v>0</v>
      </c>
    </row>
    <row r="22" spans="2:14" s="30" customFormat="1" ht="14.25" customHeight="1">
      <c r="D22" s="72"/>
      <c r="E22" s="72"/>
      <c r="F22" s="13" t="s">
        <v>98</v>
      </c>
      <c r="G22" s="85"/>
      <c r="H22" s="7" t="s">
        <v>97</v>
      </c>
      <c r="I22" s="86">
        <v>0</v>
      </c>
      <c r="J22" s="86">
        <v>0</v>
      </c>
      <c r="K22" s="86">
        <v>0</v>
      </c>
      <c r="L22" s="86">
        <v>0</v>
      </c>
      <c r="M22" s="86">
        <v>0.84199999999999997</v>
      </c>
      <c r="N22" s="86">
        <f>SUM(I22:M22)</f>
        <v>0.84199999999999997</v>
      </c>
    </row>
    <row r="23" spans="2:14" s="30" customFormat="1" ht="14.25" customHeight="1">
      <c r="D23" s="72"/>
      <c r="E23" s="72"/>
      <c r="F23" s="13" t="s">
        <v>99</v>
      </c>
      <c r="G23" s="85"/>
      <c r="H23" s="7" t="s">
        <v>97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f>SUM(I23:M23)</f>
        <v>0</v>
      </c>
    </row>
    <row r="24" spans="2:14" s="30" customFormat="1" ht="14.25" customHeight="1">
      <c r="D24" s="72"/>
      <c r="E24" s="72"/>
      <c r="F24" s="13" t="s">
        <v>100</v>
      </c>
      <c r="G24" s="85"/>
      <c r="H24" s="7" t="s">
        <v>97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f>SUM(I24:M24)</f>
        <v>0</v>
      </c>
    </row>
    <row r="25" spans="2:14" s="30" customFormat="1" ht="14.25" customHeight="1">
      <c r="D25" s="72"/>
      <c r="E25" s="72"/>
      <c r="F25" s="13" t="s">
        <v>101</v>
      </c>
      <c r="G25" s="85"/>
      <c r="H25" s="7" t="s">
        <v>97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f>SUM(I25:M25)</f>
        <v>0</v>
      </c>
    </row>
    <row r="26" spans="2:14" s="30" customFormat="1" ht="14.25" customHeight="1">
      <c r="D26" s="72"/>
      <c r="E26" s="72"/>
      <c r="G26" s="85"/>
      <c r="H26" s="72"/>
      <c r="I26" s="87"/>
      <c r="J26" s="87"/>
      <c r="K26" s="87"/>
      <c r="L26" s="87"/>
      <c r="M26" s="87"/>
      <c r="N26" s="88"/>
    </row>
    <row r="27" spans="2:14" s="25" customFormat="1">
      <c r="B27" s="65"/>
      <c r="C27" s="24" t="s">
        <v>102</v>
      </c>
      <c r="D27" s="24"/>
      <c r="I27" s="89"/>
      <c r="J27" s="89"/>
      <c r="K27" s="89"/>
      <c r="L27" s="89"/>
      <c r="M27" s="89"/>
      <c r="N27" s="89"/>
    </row>
    <row r="28" spans="2:14" s="65" customFormat="1">
      <c r="G28" s="53"/>
      <c r="H28" s="66"/>
      <c r="I28" s="87"/>
      <c r="J28" s="87"/>
      <c r="K28" s="87"/>
      <c r="L28" s="87"/>
      <c r="M28" s="87"/>
      <c r="N28" s="88"/>
    </row>
    <row r="29" spans="2:14">
      <c r="D29" s="28"/>
      <c r="F29" s="13" t="s">
        <v>103</v>
      </c>
      <c r="G29" s="53"/>
      <c r="H29" s="53" t="s">
        <v>104</v>
      </c>
      <c r="I29" s="90">
        <v>3.0682</v>
      </c>
      <c r="J29" s="90">
        <v>6.609</v>
      </c>
      <c r="K29" s="90">
        <v>14.395999999999999</v>
      </c>
      <c r="L29" s="90">
        <v>8.3667000000000016</v>
      </c>
      <c r="M29" s="90">
        <v>7.1199000000000003</v>
      </c>
      <c r="N29" s="90">
        <f>SUM(I29:M29)</f>
        <v>39.559800000000003</v>
      </c>
    </row>
    <row r="30" spans="2:14">
      <c r="D30" s="28"/>
      <c r="F30" s="13" t="s">
        <v>105</v>
      </c>
      <c r="G30" s="53"/>
      <c r="H30" s="53" t="s">
        <v>106</v>
      </c>
      <c r="I30" s="84">
        <v>1</v>
      </c>
      <c r="J30" s="84">
        <v>1</v>
      </c>
      <c r="K30" s="84">
        <v>3</v>
      </c>
      <c r="L30" s="84">
        <v>3</v>
      </c>
      <c r="M30" s="84">
        <v>1</v>
      </c>
      <c r="N30" s="84">
        <f>SUM(I30:M30)</f>
        <v>9</v>
      </c>
    </row>
    <row r="31" spans="2:14" s="28" customFormat="1">
      <c r="B31" s="13"/>
      <c r="C31" s="13"/>
      <c r="E31" s="13"/>
    </row>
    <row r="32" spans="2:14">
      <c r="B32" s="91"/>
      <c r="C32" s="24" t="s">
        <v>30</v>
      </c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4" spans="3:14">
      <c r="C34" s="91"/>
      <c r="D34" s="91"/>
      <c r="E34" s="91" t="s">
        <v>107</v>
      </c>
      <c r="F34" s="92" t="s">
        <v>108</v>
      </c>
      <c r="G34" s="93"/>
      <c r="H34" s="93" t="s">
        <v>92</v>
      </c>
      <c r="I34" s="94">
        <v>72</v>
      </c>
      <c r="J34" s="94">
        <v>81</v>
      </c>
      <c r="K34" s="94">
        <v>92</v>
      </c>
      <c r="L34" s="94">
        <v>10</v>
      </c>
      <c r="M34" s="94">
        <v>1</v>
      </c>
      <c r="N34" s="94">
        <f>SUM(I34:M34)</f>
        <v>256</v>
      </c>
    </row>
    <row r="35" spans="3:14">
      <c r="C35" s="91"/>
      <c r="D35" s="91"/>
      <c r="E35" s="91" t="s">
        <v>107</v>
      </c>
      <c r="F35" s="92" t="s">
        <v>109</v>
      </c>
      <c r="G35" s="93"/>
      <c r="H35" s="93" t="s">
        <v>92</v>
      </c>
      <c r="I35" s="94">
        <v>13</v>
      </c>
      <c r="J35" s="94">
        <v>11</v>
      </c>
      <c r="K35" s="94">
        <v>6</v>
      </c>
      <c r="L35" s="94">
        <v>5</v>
      </c>
      <c r="M35" s="94">
        <v>8</v>
      </c>
      <c r="N35" s="94">
        <f>SUM(I35:M35)</f>
        <v>43</v>
      </c>
    </row>
    <row r="36" spans="3:14">
      <c r="C36" s="91"/>
      <c r="D36" s="91"/>
      <c r="E36" s="91" t="s">
        <v>107</v>
      </c>
      <c r="F36" s="92" t="s">
        <v>110</v>
      </c>
      <c r="G36" s="93"/>
      <c r="H36" s="93" t="s">
        <v>92</v>
      </c>
      <c r="I36" s="94">
        <v>9</v>
      </c>
      <c r="J36" s="94">
        <v>14</v>
      </c>
      <c r="K36" s="94">
        <v>28</v>
      </c>
      <c r="L36" s="94">
        <v>20</v>
      </c>
      <c r="M36" s="94">
        <v>5</v>
      </c>
      <c r="N36" s="94">
        <f>SUM(I36:M36)</f>
        <v>76</v>
      </c>
    </row>
    <row r="37" spans="3:14">
      <c r="C37" s="91"/>
      <c r="D37" s="91"/>
      <c r="E37" s="91" t="s">
        <v>107</v>
      </c>
      <c r="F37" s="92" t="s">
        <v>111</v>
      </c>
      <c r="G37" s="93"/>
      <c r="H37" s="93" t="s">
        <v>92</v>
      </c>
      <c r="I37" s="94">
        <v>3</v>
      </c>
      <c r="J37" s="94">
        <v>25</v>
      </c>
      <c r="K37" s="94">
        <v>10</v>
      </c>
      <c r="L37" s="94">
        <v>10</v>
      </c>
      <c r="M37" s="94">
        <v>5</v>
      </c>
      <c r="N37" s="94">
        <f>SUM(I37:M37)</f>
        <v>53</v>
      </c>
    </row>
    <row r="38" spans="3:14">
      <c r="C38" s="91"/>
      <c r="D38" s="91"/>
      <c r="E38" s="91" t="s">
        <v>112</v>
      </c>
      <c r="F38" s="34" t="s">
        <v>110</v>
      </c>
      <c r="G38" s="93"/>
      <c r="H38" s="93" t="s">
        <v>92</v>
      </c>
      <c r="I38" s="94">
        <v>8</v>
      </c>
      <c r="J38" s="94">
        <v>9</v>
      </c>
      <c r="K38" s="94">
        <v>20</v>
      </c>
      <c r="L38" s="94">
        <v>10</v>
      </c>
      <c r="M38" s="94">
        <v>3</v>
      </c>
      <c r="N38" s="94">
        <f>SUM(I38:M38)</f>
        <v>50</v>
      </c>
    </row>
    <row r="39" spans="3:14">
      <c r="D39" s="28"/>
      <c r="F39" s="28"/>
      <c r="G39" s="28"/>
      <c r="H39" s="28"/>
      <c r="I39" s="95"/>
      <c r="J39" s="95"/>
      <c r="K39" s="95"/>
      <c r="L39" s="95"/>
      <c r="M39" s="95"/>
      <c r="N39" s="95"/>
    </row>
    <row r="40" spans="3:14" s="25" customFormat="1">
      <c r="C40" s="24" t="s">
        <v>113</v>
      </c>
      <c r="D40" s="24"/>
      <c r="I40" s="96"/>
      <c r="J40" s="96"/>
      <c r="K40" s="96"/>
      <c r="L40" s="96"/>
      <c r="M40" s="96"/>
      <c r="N40" s="96"/>
    </row>
    <row r="41" spans="3:14" s="30" customFormat="1" ht="14.25" customHeight="1">
      <c r="C41" s="97"/>
      <c r="D41" s="72"/>
      <c r="E41" s="72"/>
      <c r="F41" s="72"/>
      <c r="G41" s="85"/>
      <c r="H41" s="72"/>
      <c r="I41" s="98"/>
      <c r="J41" s="98"/>
      <c r="K41" s="98"/>
      <c r="L41" s="99"/>
      <c r="M41" s="99"/>
      <c r="N41" s="100"/>
    </row>
    <row r="42" spans="3:14" s="30" customFormat="1" ht="14.25" customHeight="1">
      <c r="D42" s="72"/>
      <c r="E42" s="72"/>
      <c r="F42" s="13" t="s">
        <v>114</v>
      </c>
      <c r="G42" s="85"/>
      <c r="H42" s="53" t="s">
        <v>92</v>
      </c>
      <c r="I42" s="84">
        <v>655</v>
      </c>
      <c r="J42" s="84">
        <v>546</v>
      </c>
      <c r="K42" s="84">
        <v>483</v>
      </c>
      <c r="L42" s="84">
        <v>356</v>
      </c>
      <c r="M42" s="84">
        <v>252</v>
      </c>
      <c r="N42" s="84">
        <f t="shared" ref="N42:N47" si="0">SUM(I42:M42)</f>
        <v>2292</v>
      </c>
    </row>
    <row r="43" spans="3:14" s="30" customFormat="1" ht="13.5" customHeight="1">
      <c r="D43" s="72"/>
      <c r="E43" s="72"/>
      <c r="F43" s="13" t="s">
        <v>115</v>
      </c>
      <c r="G43" s="85"/>
      <c r="H43" s="53" t="s">
        <v>92</v>
      </c>
      <c r="I43" s="84">
        <v>1717</v>
      </c>
      <c r="J43" s="84">
        <v>1098</v>
      </c>
      <c r="K43" s="84">
        <v>1234</v>
      </c>
      <c r="L43" s="84">
        <v>1060</v>
      </c>
      <c r="M43" s="84">
        <v>1076</v>
      </c>
      <c r="N43" s="84">
        <f t="shared" si="0"/>
        <v>6185</v>
      </c>
    </row>
    <row r="44" spans="3:14" s="30" customFormat="1" ht="13.5" customHeight="1">
      <c r="D44" s="72"/>
      <c r="E44" s="72"/>
      <c r="F44" s="13" t="s">
        <v>116</v>
      </c>
      <c r="G44" s="85"/>
      <c r="H44" s="53" t="s">
        <v>92</v>
      </c>
      <c r="I44" s="84">
        <v>244</v>
      </c>
      <c r="J44" s="84">
        <v>130</v>
      </c>
      <c r="K44" s="84">
        <v>170</v>
      </c>
      <c r="L44" s="84">
        <v>151</v>
      </c>
      <c r="M44" s="84">
        <v>185</v>
      </c>
      <c r="N44" s="84">
        <f t="shared" si="0"/>
        <v>880</v>
      </c>
    </row>
    <row r="45" spans="3:14" s="30" customFormat="1" ht="14.25" customHeight="1">
      <c r="D45" s="72"/>
      <c r="E45" s="72"/>
      <c r="F45" s="13" t="s">
        <v>117</v>
      </c>
      <c r="G45" s="85"/>
      <c r="H45" s="53" t="s">
        <v>92</v>
      </c>
      <c r="I45" s="84">
        <v>837</v>
      </c>
      <c r="J45" s="84">
        <v>196</v>
      </c>
      <c r="K45" s="84">
        <v>27</v>
      </c>
      <c r="L45" s="84">
        <v>10</v>
      </c>
      <c r="M45" s="84">
        <v>16</v>
      </c>
      <c r="N45" s="84">
        <f t="shared" si="0"/>
        <v>1086</v>
      </c>
    </row>
    <row r="46" spans="3:14" s="30" customFormat="1" ht="14.25" customHeight="1">
      <c r="D46" s="72"/>
      <c r="E46" s="72"/>
      <c r="F46" s="13" t="s">
        <v>118</v>
      </c>
      <c r="G46" s="85"/>
      <c r="H46" s="53" t="s">
        <v>92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f t="shared" si="0"/>
        <v>0</v>
      </c>
    </row>
    <row r="47" spans="3:14" s="30" customFormat="1" ht="14.25" customHeight="1">
      <c r="D47" s="72"/>
      <c r="E47" s="72"/>
      <c r="F47" s="30" t="s">
        <v>119</v>
      </c>
      <c r="G47" s="85"/>
      <c r="H47" s="53" t="s">
        <v>92</v>
      </c>
      <c r="I47" s="101">
        <f>SUM(I42:I45)</f>
        <v>3453</v>
      </c>
      <c r="J47" s="101">
        <f t="shared" ref="J47:M47" si="1">SUM(J42:J45)</f>
        <v>1970</v>
      </c>
      <c r="K47" s="101">
        <f t="shared" si="1"/>
        <v>1914</v>
      </c>
      <c r="L47" s="101">
        <f t="shared" si="1"/>
        <v>1577</v>
      </c>
      <c r="M47" s="101">
        <f t="shared" si="1"/>
        <v>1529</v>
      </c>
      <c r="N47" s="101">
        <f t="shared" si="0"/>
        <v>10443</v>
      </c>
    </row>
    <row r="49" spans="2:14" s="62" customFormat="1" ht="18">
      <c r="B49" s="63" t="s">
        <v>120</v>
      </c>
    </row>
    <row r="50" spans="2:14" s="30" customFormat="1">
      <c r="D50" s="72"/>
      <c r="E50" s="72"/>
      <c r="G50" s="85"/>
      <c r="H50" s="72"/>
      <c r="I50" s="65"/>
      <c r="J50" s="65"/>
      <c r="K50" s="65"/>
      <c r="L50" s="68"/>
      <c r="M50" s="68"/>
      <c r="N50" s="66"/>
    </row>
    <row r="51" spans="2:14" s="30" customFormat="1">
      <c r="D51" s="72"/>
      <c r="E51" s="72"/>
      <c r="F51" s="13" t="s">
        <v>121</v>
      </c>
      <c r="G51" s="13" t="s">
        <v>122</v>
      </c>
      <c r="H51" s="66" t="s">
        <v>97</v>
      </c>
      <c r="I51" s="86">
        <v>31.234099999999998</v>
      </c>
      <c r="J51" s="86">
        <v>26.837900000000001</v>
      </c>
      <c r="K51" s="86">
        <v>19.161200000000004</v>
      </c>
      <c r="L51" s="86">
        <v>24.991119999999984</v>
      </c>
      <c r="M51" s="86">
        <v>18.437700000000003</v>
      </c>
      <c r="N51" s="86">
        <f>SUM(I51:M51)</f>
        <v>120.66202</v>
      </c>
    </row>
    <row r="52" spans="2:14" s="30" customFormat="1">
      <c r="D52" s="72"/>
      <c r="E52" s="72"/>
      <c r="F52" s="13" t="s">
        <v>121</v>
      </c>
      <c r="G52" s="13" t="s">
        <v>123</v>
      </c>
      <c r="H52" s="66" t="s">
        <v>97</v>
      </c>
      <c r="I52" s="86">
        <v>225.0652</v>
      </c>
      <c r="J52" s="86">
        <v>217.92010000000002</v>
      </c>
      <c r="K52" s="86">
        <v>192.9175800000001</v>
      </c>
      <c r="L52" s="86">
        <v>163.30135999999996</v>
      </c>
      <c r="M52" s="86">
        <v>136.57550000000012</v>
      </c>
      <c r="N52" s="86">
        <f>SUM(I52:M52)</f>
        <v>935.77974000000017</v>
      </c>
    </row>
    <row r="53" spans="2:14" s="30" customFormat="1">
      <c r="D53" s="72"/>
      <c r="E53" s="72"/>
      <c r="F53" s="13" t="s">
        <v>121</v>
      </c>
      <c r="G53" s="13" t="s">
        <v>124</v>
      </c>
      <c r="H53" s="66" t="s">
        <v>97</v>
      </c>
      <c r="I53" s="86">
        <v>127.5239</v>
      </c>
      <c r="J53" s="86">
        <v>120.4511</v>
      </c>
      <c r="K53" s="86">
        <v>118.98996000000008</v>
      </c>
      <c r="L53" s="86">
        <v>110.93838000000017</v>
      </c>
      <c r="M53" s="86">
        <v>128.51341999999985</v>
      </c>
      <c r="N53" s="86">
        <f>SUM(I53:M53)</f>
        <v>606.41676000000007</v>
      </c>
    </row>
    <row r="54" spans="2:14" s="30" customFormat="1">
      <c r="D54" s="72"/>
      <c r="E54" s="72"/>
      <c r="F54" s="13" t="s">
        <v>121</v>
      </c>
      <c r="G54" s="13" t="s">
        <v>125</v>
      </c>
      <c r="H54" s="66" t="s">
        <v>97</v>
      </c>
      <c r="I54" s="86">
        <v>40.102800000000002</v>
      </c>
      <c r="J54" s="86">
        <v>47.195500000000003</v>
      </c>
      <c r="K54" s="86">
        <v>50.777750000000033</v>
      </c>
      <c r="L54" s="86">
        <v>67.713310000000106</v>
      </c>
      <c r="M54" s="86">
        <v>68.353500000000011</v>
      </c>
      <c r="N54" s="86">
        <f>SUM(I54:M54)</f>
        <v>274.14286000000016</v>
      </c>
    </row>
    <row r="55" spans="2:14" s="30" customFormat="1">
      <c r="H55" s="13"/>
      <c r="I55" s="102"/>
      <c r="J55" s="102"/>
      <c r="K55" s="102"/>
      <c r="L55" s="102"/>
      <c r="M55" s="102"/>
      <c r="N55" s="102"/>
    </row>
    <row r="56" spans="2:14" s="30" customFormat="1">
      <c r="D56" s="72"/>
      <c r="E56" s="72"/>
      <c r="F56" s="13" t="s">
        <v>126</v>
      </c>
      <c r="G56" s="13" t="s">
        <v>127</v>
      </c>
      <c r="H56" s="66" t="s">
        <v>97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f>SUM(I56:M56)</f>
        <v>0</v>
      </c>
    </row>
    <row r="57" spans="2:14" s="30" customFormat="1">
      <c r="D57" s="72"/>
      <c r="E57" s="72"/>
      <c r="F57" s="13" t="s">
        <v>126</v>
      </c>
      <c r="G57" s="13" t="s">
        <v>128</v>
      </c>
      <c r="H57" s="66" t="s">
        <v>97</v>
      </c>
      <c r="I57" s="86">
        <v>0</v>
      </c>
      <c r="J57" s="86">
        <v>0.23100000000000001</v>
      </c>
      <c r="K57" s="86">
        <v>0.44880000000000003</v>
      </c>
      <c r="L57" s="86">
        <v>0.46179999999999999</v>
      </c>
      <c r="M57" s="86">
        <v>0.08</v>
      </c>
      <c r="N57" s="86">
        <f>SUM(I57:M57)</f>
        <v>1.2216</v>
      </c>
    </row>
    <row r="58" spans="2:14" s="30" customFormat="1">
      <c r="D58" s="72"/>
      <c r="E58" s="72"/>
      <c r="F58" s="13" t="s">
        <v>126</v>
      </c>
      <c r="G58" s="13" t="s">
        <v>129</v>
      </c>
      <c r="H58" s="66" t="s">
        <v>97</v>
      </c>
      <c r="I58" s="86">
        <v>0</v>
      </c>
      <c r="J58" s="86">
        <v>0</v>
      </c>
      <c r="K58" s="86">
        <v>0.13469999999999999</v>
      </c>
      <c r="L58" s="86">
        <v>2.6800000000000001E-2</v>
      </c>
      <c r="M58" s="86">
        <v>1.1811</v>
      </c>
      <c r="N58" s="86">
        <f>SUM(I58:M58)</f>
        <v>1.3426</v>
      </c>
    </row>
    <row r="59" spans="2:14">
      <c r="B59" s="30"/>
      <c r="C59" s="30"/>
      <c r="D59" s="72"/>
      <c r="E59" s="72"/>
      <c r="I59" s="103"/>
      <c r="J59" s="103"/>
      <c r="K59" s="103"/>
      <c r="L59" s="103"/>
      <c r="M59" s="103"/>
      <c r="N59" s="103"/>
    </row>
    <row r="60" spans="2:14" s="30" customFormat="1">
      <c r="D60" s="72"/>
      <c r="E60" s="72"/>
      <c r="F60" s="13" t="s">
        <v>130</v>
      </c>
      <c r="G60" s="13" t="s">
        <v>127</v>
      </c>
      <c r="H60" s="66" t="s">
        <v>97</v>
      </c>
      <c r="I60" s="86">
        <v>5.4100000000000002E-2</v>
      </c>
      <c r="J60" s="86">
        <v>0.50490000000000002</v>
      </c>
      <c r="K60" s="86">
        <v>0.23350000000000004</v>
      </c>
      <c r="L60" s="86">
        <v>0.22989999999999997</v>
      </c>
      <c r="M60" s="86">
        <v>0.33360000000000001</v>
      </c>
      <c r="N60" s="86">
        <f>SUM(I60:M60)</f>
        <v>1.3559999999999999</v>
      </c>
    </row>
    <row r="61" spans="2:14" s="30" customFormat="1">
      <c r="D61" s="72"/>
      <c r="E61" s="72"/>
      <c r="F61" s="13" t="s">
        <v>130</v>
      </c>
      <c r="G61" s="13" t="s">
        <v>128</v>
      </c>
      <c r="H61" s="66" t="s">
        <v>97</v>
      </c>
      <c r="I61" s="86">
        <v>1.0489999999999999</v>
      </c>
      <c r="J61" s="86">
        <v>1.702</v>
      </c>
      <c r="K61" s="86">
        <v>1.3984000000000005</v>
      </c>
      <c r="L61" s="86">
        <v>1.1139999999999999</v>
      </c>
      <c r="M61" s="86">
        <v>1.2427000000000006</v>
      </c>
      <c r="N61" s="86">
        <f>SUM(I61:M61)</f>
        <v>6.5061</v>
      </c>
    </row>
    <row r="62" spans="2:14" s="30" customFormat="1">
      <c r="D62" s="72"/>
      <c r="E62" s="72"/>
      <c r="F62" s="13" t="s">
        <v>130</v>
      </c>
      <c r="G62" s="13" t="s">
        <v>129</v>
      </c>
      <c r="H62" s="66" t="s">
        <v>97</v>
      </c>
      <c r="I62" s="86">
        <v>0.59960000000000002</v>
      </c>
      <c r="J62" s="86">
        <v>4.99E-2</v>
      </c>
      <c r="K62" s="86">
        <v>0.73209999999999997</v>
      </c>
      <c r="L62" s="86">
        <v>0.3947</v>
      </c>
      <c r="M62" s="86">
        <v>0.40399999999999997</v>
      </c>
      <c r="N62" s="86">
        <f>SUM(I62:M62)</f>
        <v>2.1802999999999999</v>
      </c>
    </row>
    <row r="63" spans="2:14">
      <c r="B63" s="30"/>
      <c r="C63" s="30"/>
      <c r="D63" s="72"/>
      <c r="E63" s="72"/>
      <c r="I63" s="103"/>
      <c r="J63" s="103"/>
      <c r="K63" s="103"/>
      <c r="L63" s="103"/>
      <c r="M63" s="103"/>
      <c r="N63" s="103"/>
    </row>
    <row r="64" spans="2:14" s="30" customFormat="1">
      <c r="D64" s="72"/>
      <c r="E64" s="72"/>
      <c r="F64" s="13" t="s">
        <v>131</v>
      </c>
      <c r="G64" s="85"/>
      <c r="H64" s="66" t="s">
        <v>97</v>
      </c>
      <c r="I64" s="86">
        <v>2.1068999999999996</v>
      </c>
      <c r="J64" s="86">
        <v>1.4020999999999999</v>
      </c>
      <c r="K64" s="86">
        <v>1.2081</v>
      </c>
      <c r="L64" s="86">
        <v>2.7938999999999998</v>
      </c>
      <c r="M64" s="86">
        <v>0.91520000000000001</v>
      </c>
      <c r="N64" s="86">
        <f t="shared" ref="N64:N69" si="2">SUM(I64:M64)</f>
        <v>8.4261999999999997</v>
      </c>
    </row>
    <row r="65" spans="2:14" s="30" customFormat="1">
      <c r="D65" s="72"/>
      <c r="E65" s="72"/>
      <c r="F65" s="13" t="s">
        <v>132</v>
      </c>
      <c r="G65" s="85"/>
      <c r="H65" s="66" t="s">
        <v>97</v>
      </c>
      <c r="I65" s="86">
        <v>10.314799999999998</v>
      </c>
      <c r="J65" s="86">
        <v>10.715000000000002</v>
      </c>
      <c r="K65" s="86">
        <v>9.0378000000000007</v>
      </c>
      <c r="L65" s="86">
        <v>14.178899999999995</v>
      </c>
      <c r="M65" s="86">
        <v>13.002850000000002</v>
      </c>
      <c r="N65" s="86">
        <f t="shared" si="2"/>
        <v>57.24935</v>
      </c>
    </row>
    <row r="66" spans="2:14" s="30" customFormat="1">
      <c r="D66" s="72"/>
      <c r="E66" s="72"/>
      <c r="F66" s="13" t="s">
        <v>133</v>
      </c>
      <c r="G66" s="30" t="s">
        <v>134</v>
      </c>
      <c r="H66" s="66" t="s">
        <v>97</v>
      </c>
      <c r="I66" s="86">
        <v>21.447700000000001</v>
      </c>
      <c r="J66" s="86">
        <v>25.355599999999999</v>
      </c>
      <c r="K66" s="86">
        <v>25.995529999999942</v>
      </c>
      <c r="L66" s="86">
        <v>31.865120000000051</v>
      </c>
      <c r="M66" s="86">
        <v>18.174100000000003</v>
      </c>
      <c r="N66" s="86">
        <f t="shared" si="2"/>
        <v>122.83804999999998</v>
      </c>
    </row>
    <row r="67" spans="2:14" s="30" customFormat="1">
      <c r="D67" s="72"/>
      <c r="E67" s="72"/>
      <c r="F67" s="13" t="s">
        <v>135</v>
      </c>
      <c r="G67" s="85"/>
      <c r="H67" s="66" t="s">
        <v>97</v>
      </c>
      <c r="I67" s="86">
        <v>11.082799999999999</v>
      </c>
      <c r="J67" s="86">
        <v>5.4423000000000004</v>
      </c>
      <c r="K67" s="86">
        <v>11.027060000000001</v>
      </c>
      <c r="L67" s="86">
        <v>4.7512999999999996</v>
      </c>
      <c r="M67" s="86">
        <v>7.7311000000000005</v>
      </c>
      <c r="N67" s="86">
        <f t="shared" si="2"/>
        <v>40.034559999999999</v>
      </c>
    </row>
    <row r="68" spans="2:14" s="30" customFormat="1">
      <c r="D68" s="72"/>
      <c r="E68" s="72"/>
      <c r="F68" s="13" t="s">
        <v>136</v>
      </c>
      <c r="G68" s="85"/>
      <c r="H68" s="66" t="s">
        <v>92</v>
      </c>
      <c r="I68" s="94">
        <v>16147</v>
      </c>
      <c r="J68" s="94">
        <v>14364</v>
      </c>
      <c r="K68" s="94">
        <v>11849</v>
      </c>
      <c r="L68" s="94">
        <v>10248</v>
      </c>
      <c r="M68" s="94">
        <v>13078</v>
      </c>
      <c r="N68" s="94">
        <f t="shared" si="2"/>
        <v>65686</v>
      </c>
    </row>
    <row r="69" spans="2:14" s="53" customFormat="1">
      <c r="B69" s="30"/>
      <c r="C69" s="30"/>
      <c r="D69" s="72"/>
      <c r="E69" s="72"/>
      <c r="F69" s="13" t="s">
        <v>137</v>
      </c>
      <c r="G69" s="85"/>
      <c r="H69" s="66" t="s">
        <v>92</v>
      </c>
      <c r="I69" s="84">
        <v>34377</v>
      </c>
      <c r="J69" s="84">
        <v>32379</v>
      </c>
      <c r="K69" s="84">
        <v>31173</v>
      </c>
      <c r="L69" s="84">
        <v>29292</v>
      </c>
      <c r="M69" s="84">
        <v>30276</v>
      </c>
      <c r="N69" s="84">
        <f t="shared" si="2"/>
        <v>157497</v>
      </c>
    </row>
    <row r="70" spans="2:14" s="53" customFormat="1">
      <c r="B70" s="30"/>
      <c r="C70" s="30"/>
      <c r="D70" s="72"/>
      <c r="E70" s="72"/>
      <c r="F70" s="13"/>
      <c r="G70" s="85"/>
      <c r="H70" s="72"/>
      <c r="I70" s="13"/>
      <c r="J70" s="13"/>
      <c r="K70" s="13"/>
      <c r="L70" s="13"/>
      <c r="M70" s="13"/>
    </row>
    <row r="71" spans="2:14" s="53" customFormat="1" ht="18">
      <c r="B71" s="63" t="s">
        <v>84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F3DD-645A-49BA-A315-C0577F769E0B}">
  <sheetPr>
    <tabColor theme="4"/>
    <pageSetUpPr autoPageBreaks="0"/>
  </sheetPr>
  <dimension ref="A1:N62"/>
  <sheetViews>
    <sheetView zoomScale="70" zoomScaleNormal="70" workbookViewId="0">
      <selection activeCell="G19" sqref="G19"/>
    </sheetView>
  </sheetViews>
  <sheetFormatPr defaultColWidth="14" defaultRowHeight="14"/>
  <cols>
    <col min="1" max="1" width="14.453125" style="13" customWidth="1"/>
    <col min="2" max="3" width="1.453125" style="13" customWidth="1"/>
    <col min="4" max="4" width="31.54296875" style="13" customWidth="1"/>
    <col min="5" max="5" width="59.453125" style="13" bestFit="1" customWidth="1"/>
    <col min="6" max="7" width="30.453125" style="13" customWidth="1"/>
    <col min="8" max="8" width="25.54296875" style="13" customWidth="1"/>
    <col min="9" max="9" width="15.54296875" style="13" customWidth="1"/>
    <col min="10" max="32" width="18.453125" style="13" customWidth="1"/>
    <col min="33" max="39" width="14" style="13"/>
    <col min="40" max="47" width="18.453125" style="13" customWidth="1"/>
    <col min="48" max="48" width="14" style="13"/>
    <col min="49" max="56" width="18.453125" style="13" customWidth="1"/>
    <col min="57" max="16384" width="14" style="13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L1" s="2"/>
    </row>
    <row r="2" spans="1:14" s="3" customFormat="1" ht="25">
      <c r="A2" s="4" t="s">
        <v>206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138</v>
      </c>
      <c r="B4" s="5"/>
    </row>
    <row r="5" spans="1:14" ht="15.5">
      <c r="A5" s="53"/>
      <c r="B5" s="54"/>
      <c r="C5" s="54"/>
      <c r="D5" s="9"/>
      <c r="E5" s="9"/>
      <c r="F5" s="75"/>
      <c r="G5" s="75"/>
      <c r="H5" s="75"/>
      <c r="I5" s="53"/>
      <c r="J5" s="76" t="s">
        <v>2</v>
      </c>
      <c r="K5" s="77"/>
      <c r="L5" s="77"/>
      <c r="M5" s="77"/>
      <c r="N5" s="78"/>
    </row>
    <row r="6" spans="1:14" ht="15.5">
      <c r="A6" s="53"/>
      <c r="B6" s="54"/>
      <c r="C6" s="54"/>
      <c r="D6" s="14" t="s">
        <v>69</v>
      </c>
      <c r="E6" s="14" t="s">
        <v>87</v>
      </c>
      <c r="F6" s="80" t="s">
        <v>88</v>
      </c>
      <c r="G6" s="80" t="s">
        <v>139</v>
      </c>
      <c r="H6" s="80" t="s">
        <v>140</v>
      </c>
      <c r="I6" s="58" t="s">
        <v>5</v>
      </c>
      <c r="J6" s="59">
        <v>2022</v>
      </c>
      <c r="K6" s="60">
        <v>2023</v>
      </c>
      <c r="L6" s="60">
        <v>2024</v>
      </c>
      <c r="M6" s="60">
        <v>2025</v>
      </c>
      <c r="N6" s="61">
        <v>2026</v>
      </c>
    </row>
    <row r="8" spans="1:14" s="104" customFormat="1" ht="18">
      <c r="B8" s="63" t="s">
        <v>141</v>
      </c>
    </row>
    <row r="9" spans="1:14" s="41" customFormat="1">
      <c r="I9" s="27"/>
      <c r="L9" s="83"/>
      <c r="M9" s="45"/>
      <c r="N9" s="27"/>
    </row>
    <row r="10" spans="1:14" s="107" customFormat="1" ht="15.5">
      <c r="A10" s="105"/>
      <c r="B10" s="106" t="s">
        <v>142</v>
      </c>
      <c r="C10" s="106"/>
      <c r="D10" s="106"/>
    </row>
    <row r="11" spans="1:14" s="41" customFormat="1">
      <c r="I11" s="27"/>
      <c r="L11" s="83"/>
      <c r="M11" s="45"/>
      <c r="N11" s="27"/>
    </row>
    <row r="12" spans="1:14" s="25" customFormat="1">
      <c r="A12" s="41"/>
      <c r="B12" s="41"/>
      <c r="C12" s="24" t="s">
        <v>143</v>
      </c>
      <c r="D12" s="24"/>
    </row>
    <row r="13" spans="1:14" s="65" customFormat="1" ht="13.5" customHeight="1">
      <c r="F13" s="53"/>
      <c r="G13" s="53"/>
      <c r="H13" s="53"/>
      <c r="I13" s="66"/>
      <c r="L13" s="83"/>
      <c r="M13" s="68"/>
      <c r="N13" s="66"/>
    </row>
    <row r="14" spans="1:14" s="65" customFormat="1" ht="13.5" customHeight="1">
      <c r="E14" s="65" t="s">
        <v>27</v>
      </c>
      <c r="F14" s="53" t="s">
        <v>144</v>
      </c>
      <c r="G14" s="53" t="s">
        <v>145</v>
      </c>
      <c r="H14" s="53"/>
      <c r="I14" s="66" t="s">
        <v>92</v>
      </c>
      <c r="J14" s="108">
        <f>SUM(J15:J16)</f>
        <v>2702687</v>
      </c>
      <c r="K14" s="108">
        <f t="shared" ref="K14:N14" si="0">SUM(K15:K16)</f>
        <v>2703097</v>
      </c>
      <c r="L14" s="108">
        <f t="shared" si="0"/>
        <v>2703057</v>
      </c>
      <c r="M14" s="108">
        <f t="shared" si="0"/>
        <v>2702317</v>
      </c>
      <c r="N14" s="108">
        <f t="shared" si="0"/>
        <v>2700549</v>
      </c>
    </row>
    <row r="15" spans="1:14" s="65" customFormat="1" ht="13.5" customHeight="1">
      <c r="E15" s="65" t="s">
        <v>27</v>
      </c>
      <c r="F15" s="53" t="s">
        <v>146</v>
      </c>
      <c r="G15" s="53" t="s">
        <v>145</v>
      </c>
      <c r="H15" s="53"/>
      <c r="I15" s="66" t="s">
        <v>92</v>
      </c>
      <c r="J15" s="109">
        <v>2620760</v>
      </c>
      <c r="K15" s="109">
        <v>2618181</v>
      </c>
      <c r="L15" s="109">
        <v>2616072</v>
      </c>
      <c r="M15" s="109">
        <v>2614217</v>
      </c>
      <c r="N15" s="109">
        <v>2611488</v>
      </c>
    </row>
    <row r="16" spans="1:14" s="65" customFormat="1" ht="13.5" customHeight="1">
      <c r="E16" s="65" t="s">
        <v>27</v>
      </c>
      <c r="F16" s="53" t="s">
        <v>147</v>
      </c>
      <c r="G16" s="53" t="s">
        <v>145</v>
      </c>
      <c r="H16" s="53"/>
      <c r="I16" s="66" t="s">
        <v>92</v>
      </c>
      <c r="J16" s="109">
        <v>81927</v>
      </c>
      <c r="K16" s="109">
        <v>84916</v>
      </c>
      <c r="L16" s="109">
        <v>86985</v>
      </c>
      <c r="M16" s="109">
        <v>88100</v>
      </c>
      <c r="N16" s="109">
        <v>89061</v>
      </c>
    </row>
    <row r="17" spans="1:14" s="65" customFormat="1" ht="13.5" customHeight="1">
      <c r="E17" s="65" t="s">
        <v>148</v>
      </c>
      <c r="F17" s="53" t="s">
        <v>149</v>
      </c>
      <c r="G17" s="53" t="s">
        <v>150</v>
      </c>
      <c r="H17" s="53"/>
      <c r="I17" s="66" t="s">
        <v>151</v>
      </c>
      <c r="J17" s="110">
        <v>34212.74777999975</v>
      </c>
      <c r="K17" s="110">
        <v>34231.1978499994</v>
      </c>
      <c r="L17" s="110">
        <v>34271.396810000944</v>
      </c>
      <c r="M17" s="110">
        <v>34274.557930000621</v>
      </c>
      <c r="N17" s="111">
        <v>34266.245480000624</v>
      </c>
    </row>
    <row r="18" spans="1:14" s="65" customFormat="1" ht="13.5" customHeight="1">
      <c r="F18" s="53"/>
      <c r="G18" s="53"/>
      <c r="H18" s="53"/>
      <c r="I18" s="66"/>
      <c r="L18" s="83"/>
      <c r="M18" s="68"/>
      <c r="N18" s="66"/>
    </row>
    <row r="19" spans="1:14" s="25" customFormat="1">
      <c r="A19" s="41"/>
      <c r="B19" s="41"/>
      <c r="C19" s="24" t="s">
        <v>152</v>
      </c>
      <c r="D19" s="24"/>
    </row>
    <row r="20" spans="1:14" s="65" customFormat="1" ht="13.5" customHeight="1">
      <c r="F20" s="53"/>
      <c r="G20" s="53"/>
      <c r="H20" s="53"/>
      <c r="I20" s="66"/>
      <c r="L20" s="83"/>
      <c r="M20" s="68"/>
      <c r="N20" s="66"/>
    </row>
    <row r="21" spans="1:14" s="65" customFormat="1" ht="13.5" customHeight="1">
      <c r="E21" s="65" t="s">
        <v>152</v>
      </c>
      <c r="F21" s="53" t="s">
        <v>153</v>
      </c>
      <c r="G21" s="53"/>
      <c r="H21" s="53"/>
      <c r="I21" s="66" t="s">
        <v>154</v>
      </c>
      <c r="J21" s="112">
        <v>0.99999646752217664</v>
      </c>
      <c r="K21" s="112">
        <v>0.9999953869650221</v>
      </c>
      <c r="L21" s="112">
        <v>0.99999429719472821</v>
      </c>
      <c r="M21" s="112">
        <v>0.99999579675925443</v>
      </c>
      <c r="N21" s="112">
        <v>0.99999506207506061</v>
      </c>
    </row>
    <row r="22" spans="1:14">
      <c r="E22" s="13" t="s">
        <v>155</v>
      </c>
      <c r="F22" s="13" t="s">
        <v>156</v>
      </c>
      <c r="G22" s="13" t="s">
        <v>157</v>
      </c>
      <c r="H22" s="13" t="s">
        <v>158</v>
      </c>
      <c r="I22" s="13" t="s">
        <v>92</v>
      </c>
      <c r="J22" s="113">
        <v>9192</v>
      </c>
      <c r="K22" s="113">
        <v>10260</v>
      </c>
      <c r="L22" s="113">
        <v>11572</v>
      </c>
      <c r="M22" s="113">
        <v>10319</v>
      </c>
      <c r="N22" s="113">
        <v>13989</v>
      </c>
    </row>
    <row r="23" spans="1:14" s="65" customFormat="1" ht="13.5" customHeight="1">
      <c r="E23" s="13" t="s">
        <v>155</v>
      </c>
      <c r="F23" s="13" t="s">
        <v>156</v>
      </c>
      <c r="G23" s="13" t="s">
        <v>157</v>
      </c>
      <c r="H23" s="53" t="s">
        <v>159</v>
      </c>
      <c r="I23" s="66" t="s">
        <v>154</v>
      </c>
      <c r="J23" s="114">
        <f>IFERROR((J22/J14),0)</f>
        <v>3.4010597601572064E-3</v>
      </c>
      <c r="K23" s="114">
        <f t="shared" ref="K23:N23" si="1">IFERROR((K22/K14),0)</f>
        <v>3.7956462531681251E-3</v>
      </c>
      <c r="L23" s="114">
        <f t="shared" si="1"/>
        <v>4.2810787933809753E-3</v>
      </c>
      <c r="M23" s="114">
        <f t="shared" si="1"/>
        <v>3.8185749488309478E-3</v>
      </c>
      <c r="N23" s="114">
        <f t="shared" si="1"/>
        <v>5.1800578326851318E-3</v>
      </c>
    </row>
    <row r="24" spans="1:14" s="65" customFormat="1" ht="13.5" customHeight="1">
      <c r="E24" s="13" t="s">
        <v>155</v>
      </c>
      <c r="F24" s="13" t="s">
        <v>156</v>
      </c>
      <c r="G24" s="13" t="s">
        <v>157</v>
      </c>
      <c r="H24" s="53" t="s">
        <v>160</v>
      </c>
      <c r="I24" s="66" t="s">
        <v>92</v>
      </c>
      <c r="J24" s="115">
        <v>527.39584638816507</v>
      </c>
      <c r="K24" s="115">
        <v>627.25264847305891</v>
      </c>
      <c r="L24" s="115">
        <v>675.41963359834085</v>
      </c>
      <c r="M24" s="115">
        <v>578.27426979358472</v>
      </c>
      <c r="N24" s="115">
        <v>501.19574022446216</v>
      </c>
    </row>
    <row r="25" spans="1:14" s="65" customFormat="1" ht="13.5" customHeight="1">
      <c r="E25" s="65" t="s">
        <v>161</v>
      </c>
      <c r="F25" s="53"/>
      <c r="G25" s="53" t="s">
        <v>162</v>
      </c>
      <c r="H25" s="53" t="s">
        <v>163</v>
      </c>
      <c r="I25" s="66"/>
      <c r="J25" s="116" t="s">
        <v>164</v>
      </c>
      <c r="K25" s="116" t="s">
        <v>165</v>
      </c>
      <c r="L25" s="116" t="s">
        <v>165</v>
      </c>
      <c r="M25" s="116" t="s">
        <v>166</v>
      </c>
      <c r="N25" s="117" t="s">
        <v>207</v>
      </c>
    </row>
    <row r="26" spans="1:14" s="65" customFormat="1" ht="13.5" customHeight="1">
      <c r="F26" s="53"/>
      <c r="G26" s="53"/>
      <c r="H26" s="53"/>
      <c r="I26" s="66"/>
      <c r="L26" s="83"/>
      <c r="M26" s="68"/>
      <c r="N26" s="66"/>
    </row>
    <row r="27" spans="1:14" s="107" customFormat="1" ht="15.5">
      <c r="A27" s="105"/>
      <c r="B27" s="106" t="s">
        <v>167</v>
      </c>
      <c r="C27" s="106"/>
      <c r="D27" s="106"/>
    </row>
    <row r="28" spans="1:14" s="41" customFormat="1">
      <c r="I28" s="27"/>
      <c r="L28" s="83"/>
      <c r="M28" s="45"/>
      <c r="N28" s="27"/>
    </row>
    <row r="29" spans="1:14" s="41" customFormat="1">
      <c r="A29" s="41" t="s">
        <v>168</v>
      </c>
      <c r="I29" s="27"/>
      <c r="L29" s="83"/>
      <c r="M29" s="45"/>
      <c r="N29" s="27"/>
    </row>
    <row r="30" spans="1:14" s="65" customFormat="1" ht="13.5" customHeight="1">
      <c r="E30" s="65" t="s">
        <v>169</v>
      </c>
      <c r="F30" s="53" t="s">
        <v>170</v>
      </c>
      <c r="G30" s="53" t="s">
        <v>171</v>
      </c>
      <c r="H30" s="53"/>
      <c r="I30" s="66" t="s">
        <v>92</v>
      </c>
      <c r="J30" s="118">
        <v>9.5498726239466976</v>
      </c>
      <c r="K30" s="118">
        <v>9.5814241486068106</v>
      </c>
      <c r="L30" s="118">
        <v>9.6712412945514128</v>
      </c>
      <c r="M30" s="118">
        <v>9.6752820512820517</v>
      </c>
      <c r="N30" s="119">
        <v>9.667562538763697</v>
      </c>
    </row>
    <row r="31" spans="1:14" s="65" customFormat="1" ht="13.5" customHeight="1">
      <c r="E31" s="65" t="s">
        <v>172</v>
      </c>
      <c r="F31" s="53" t="s">
        <v>170</v>
      </c>
      <c r="G31" s="53" t="s">
        <v>173</v>
      </c>
      <c r="H31" s="53"/>
      <c r="I31" s="66" t="s">
        <v>92</v>
      </c>
      <c r="J31" s="118">
        <v>9.1138287864534338</v>
      </c>
      <c r="K31" s="118">
        <v>9.0391374981538917</v>
      </c>
      <c r="L31" s="118">
        <v>8.9084463625154129</v>
      </c>
      <c r="M31" s="118">
        <v>9.1730161679985134</v>
      </c>
      <c r="N31" s="119">
        <v>9.1752763819095478</v>
      </c>
    </row>
    <row r="32" spans="1:14" s="65" customFormat="1" ht="13.5" customHeight="1">
      <c r="E32" s="65" t="s">
        <v>174</v>
      </c>
      <c r="F32" s="53" t="s">
        <v>170</v>
      </c>
      <c r="G32" s="53" t="s">
        <v>175</v>
      </c>
      <c r="H32" s="53"/>
      <c r="I32" s="66" t="s">
        <v>92</v>
      </c>
      <c r="J32" s="118">
        <v>9.0488534396809577</v>
      </c>
      <c r="K32" s="118">
        <v>9.1940509915014168</v>
      </c>
      <c r="L32" s="118">
        <v>9.15625</v>
      </c>
      <c r="M32" s="118">
        <v>9.3923205342237068</v>
      </c>
      <c r="N32" s="119">
        <v>9.4207188160676534</v>
      </c>
    </row>
    <row r="33" spans="2:14" s="65" customFormat="1" ht="13.5" customHeight="1">
      <c r="E33" s="65" t="s">
        <v>176</v>
      </c>
      <c r="F33" s="53" t="s">
        <v>177</v>
      </c>
      <c r="G33" s="53" t="s">
        <v>178</v>
      </c>
      <c r="H33" s="53"/>
      <c r="I33" s="66" t="s">
        <v>92</v>
      </c>
      <c r="J33" s="119">
        <v>1.4971209213051826</v>
      </c>
      <c r="K33" s="119">
        <v>1.3600395647873393</v>
      </c>
      <c r="L33" s="119">
        <v>1.838235294117647</v>
      </c>
      <c r="M33" s="119">
        <v>1.1828463713477853</v>
      </c>
      <c r="N33" s="119">
        <v>1.7704918032786887</v>
      </c>
    </row>
    <row r="34" spans="2:14" s="65" customFormat="1" ht="13.5" customHeight="1">
      <c r="F34" s="53"/>
      <c r="G34" s="53"/>
      <c r="H34" s="53"/>
      <c r="I34" s="66"/>
      <c r="L34" s="83"/>
      <c r="M34" s="68"/>
      <c r="N34" s="66"/>
    </row>
    <row r="35" spans="2:14" s="107" customFormat="1" ht="15.5">
      <c r="B35" s="106" t="s">
        <v>179</v>
      </c>
      <c r="C35" s="106"/>
      <c r="D35" s="106"/>
    </row>
    <row r="36" spans="2:14" s="41" customFormat="1">
      <c r="I36" s="27"/>
      <c r="L36" s="83"/>
      <c r="M36" s="45"/>
      <c r="N36" s="27"/>
    </row>
    <row r="37" spans="2:14" s="65" customFormat="1" ht="13.5" customHeight="1">
      <c r="E37" s="65" t="s">
        <v>180</v>
      </c>
      <c r="F37" s="53"/>
      <c r="G37" s="53" t="s">
        <v>181</v>
      </c>
      <c r="H37" s="53"/>
      <c r="I37" s="66" t="s">
        <v>154</v>
      </c>
      <c r="J37" s="120">
        <v>0.99398496240601508</v>
      </c>
      <c r="K37" s="120">
        <v>0.9987883683360258</v>
      </c>
      <c r="L37" s="120">
        <v>0.99772001823985412</v>
      </c>
      <c r="M37" s="120">
        <v>0.99560269011898606</v>
      </c>
      <c r="N37" s="121">
        <v>0.99273607748184023</v>
      </c>
    </row>
    <row r="38" spans="2:14" s="65" customFormat="1" ht="13.5" customHeight="1">
      <c r="E38" s="65" t="s">
        <v>182</v>
      </c>
      <c r="F38" s="53"/>
      <c r="G38" s="53" t="s">
        <v>181</v>
      </c>
      <c r="H38" s="53"/>
      <c r="I38" s="66" t="s">
        <v>154</v>
      </c>
      <c r="J38" s="120">
        <v>0.91430203770710339</v>
      </c>
      <c r="K38" s="120">
        <v>0.93412023057919302</v>
      </c>
      <c r="L38" s="120">
        <v>0.96461220878796816</v>
      </c>
      <c r="M38" s="120">
        <v>0.97802197802197799</v>
      </c>
      <c r="N38" s="121">
        <v>0.98889262874453043</v>
      </c>
    </row>
    <row r="39" spans="2:14" s="65" customFormat="1" ht="13.5" customHeight="1">
      <c r="F39" s="53"/>
      <c r="G39" s="53"/>
      <c r="H39" s="53"/>
      <c r="I39" s="66"/>
      <c r="L39" s="83"/>
      <c r="M39" s="68"/>
      <c r="N39" s="66"/>
    </row>
    <row r="40" spans="2:14" s="107" customFormat="1" ht="15.5">
      <c r="B40" s="106" t="s">
        <v>183</v>
      </c>
      <c r="C40" s="106"/>
      <c r="D40" s="106"/>
    </row>
    <row r="41" spans="2:14" s="41" customFormat="1">
      <c r="I41" s="27"/>
      <c r="L41" s="83"/>
      <c r="M41" s="45"/>
      <c r="N41" s="27"/>
    </row>
    <row r="42" spans="2:14" s="65" customFormat="1" ht="13.5" customHeight="1">
      <c r="E42" s="65" t="s">
        <v>184</v>
      </c>
      <c r="F42" s="53" t="s">
        <v>185</v>
      </c>
      <c r="G42" s="53" t="s">
        <v>181</v>
      </c>
      <c r="H42" s="53"/>
      <c r="I42" s="13" t="s">
        <v>92</v>
      </c>
      <c r="J42" s="122">
        <f>'1.05 Summary_Workload '!I45</f>
        <v>837</v>
      </c>
      <c r="K42" s="122">
        <f>'1.05 Summary_Workload '!J45</f>
        <v>196</v>
      </c>
      <c r="L42" s="122">
        <f>'1.05 Summary_Workload '!K45</f>
        <v>27</v>
      </c>
      <c r="M42" s="122">
        <f>'1.05 Summary_Workload '!L45</f>
        <v>10</v>
      </c>
      <c r="N42" s="122">
        <f>'1.05 Summary_Workload '!M45</f>
        <v>16</v>
      </c>
    </row>
    <row r="43" spans="2:14" s="65" customFormat="1" ht="13.5" customHeight="1">
      <c r="C43" s="123"/>
      <c r="E43" s="65" t="s">
        <v>186</v>
      </c>
      <c r="F43" s="53" t="s">
        <v>187</v>
      </c>
      <c r="G43" s="53" t="s">
        <v>188</v>
      </c>
      <c r="H43" s="53"/>
      <c r="I43" s="66" t="s">
        <v>154</v>
      </c>
      <c r="J43" s="120">
        <v>7.4399999999999994E-2</v>
      </c>
      <c r="K43" s="120">
        <v>9.1822222222222222E-2</v>
      </c>
      <c r="L43" s="120">
        <v>9.4222222222222221E-2</v>
      </c>
      <c r="M43" s="120">
        <v>0.56050288108957569</v>
      </c>
      <c r="N43" s="124">
        <v>0.56888423258250398</v>
      </c>
    </row>
    <row r="44" spans="2:14" s="65" customFormat="1" ht="13.5" customHeight="1">
      <c r="F44" s="53"/>
      <c r="G44" s="53"/>
      <c r="H44" s="53"/>
      <c r="I44" s="66"/>
      <c r="L44" s="83"/>
      <c r="M44" s="68"/>
      <c r="N44" s="66"/>
    </row>
    <row r="45" spans="2:14" s="107" customFormat="1" ht="13.5" customHeight="1">
      <c r="B45" s="106" t="s">
        <v>189</v>
      </c>
      <c r="C45" s="106"/>
      <c r="D45" s="106"/>
    </row>
    <row r="46" spans="2:14" s="65" customFormat="1" ht="13.5" customHeight="1">
      <c r="F46" s="53"/>
      <c r="G46" s="53"/>
      <c r="H46" s="53"/>
      <c r="I46" s="66"/>
      <c r="L46" s="83"/>
      <c r="M46" s="68"/>
      <c r="N46" s="66"/>
    </row>
    <row r="47" spans="2:14" s="65" customFormat="1" ht="13.5" customHeight="1">
      <c r="E47" s="65" t="s">
        <v>190</v>
      </c>
      <c r="F47" s="53" t="s">
        <v>191</v>
      </c>
      <c r="G47" s="53" t="s">
        <v>192</v>
      </c>
      <c r="H47" s="53"/>
      <c r="I47" s="66" t="s">
        <v>154</v>
      </c>
      <c r="J47" s="125">
        <v>0.98128228501975079</v>
      </c>
      <c r="K47" s="125">
        <v>0.96031279063146502</v>
      </c>
      <c r="L47" s="125">
        <v>0.987719298245614</v>
      </c>
      <c r="M47" s="125">
        <v>0.98864237178608494</v>
      </c>
      <c r="N47" s="125">
        <v>0.99619718024961057</v>
      </c>
    </row>
    <row r="48" spans="2:14" s="65" customFormat="1" ht="13.5" customHeight="1">
      <c r="E48" s="65" t="s">
        <v>193</v>
      </c>
      <c r="F48" s="53" t="s">
        <v>191</v>
      </c>
      <c r="G48" s="53" t="s">
        <v>192</v>
      </c>
      <c r="H48" s="53"/>
      <c r="I48" s="66" t="s">
        <v>154</v>
      </c>
      <c r="J48" s="125">
        <v>0.98884161167071905</v>
      </c>
      <c r="K48" s="125">
        <v>0.9654118336753067</v>
      </c>
      <c r="L48" s="125">
        <v>0.98960673087904971</v>
      </c>
      <c r="M48" s="125">
        <v>0.98841468269766697</v>
      </c>
      <c r="N48" s="125">
        <v>0.99841263210660425</v>
      </c>
    </row>
    <row r="50" spans="2:14" s="107" customFormat="1" ht="15.5">
      <c r="B50" s="106" t="s">
        <v>194</v>
      </c>
      <c r="C50" s="106"/>
      <c r="D50" s="106"/>
    </row>
    <row r="51" spans="2:14" s="41" customFormat="1">
      <c r="I51" s="27"/>
      <c r="L51" s="83"/>
      <c r="M51" s="45"/>
      <c r="N51" s="27"/>
    </row>
    <row r="52" spans="2:14" s="65" customFormat="1" ht="13.5" customHeight="1">
      <c r="E52" s="65" t="s">
        <v>195</v>
      </c>
      <c r="F52" s="53" t="s">
        <v>196</v>
      </c>
      <c r="G52" s="53" t="s">
        <v>188</v>
      </c>
      <c r="H52" s="53"/>
      <c r="I52" s="13" t="s">
        <v>92</v>
      </c>
      <c r="J52" s="126">
        <v>-8.524007045195674</v>
      </c>
      <c r="K52" s="126">
        <v>-12.161672827435154</v>
      </c>
      <c r="L52" s="126">
        <v>-7.6311016583610751</v>
      </c>
      <c r="M52" s="126">
        <v>-9.5281241140982615</v>
      </c>
      <c r="N52" s="126">
        <v>-13.051349033996047</v>
      </c>
    </row>
    <row r="53" spans="2:14" s="65" customFormat="1" ht="13.5" customHeight="1">
      <c r="E53" s="65" t="s">
        <v>197</v>
      </c>
      <c r="F53" s="53" t="s">
        <v>198</v>
      </c>
      <c r="G53" s="53" t="s">
        <v>188</v>
      </c>
      <c r="H53" s="53"/>
      <c r="I53" s="66" t="s">
        <v>154</v>
      </c>
      <c r="J53" s="127">
        <v>3.0788820029348934E-2</v>
      </c>
      <c r="K53" s="127">
        <v>7.4716934348631345E-2</v>
      </c>
      <c r="L53" s="127">
        <v>0.10228056895606284</v>
      </c>
      <c r="M53" s="127">
        <v>0.1366962723935225</v>
      </c>
      <c r="N53" s="127">
        <v>0.18383790829519683</v>
      </c>
    </row>
    <row r="54" spans="2:14" s="65" customFormat="1">
      <c r="E54" s="65" t="s">
        <v>199</v>
      </c>
      <c r="F54" s="53" t="s">
        <v>200</v>
      </c>
      <c r="G54" s="53" t="s">
        <v>188</v>
      </c>
      <c r="H54" s="53"/>
      <c r="I54" s="13" t="s">
        <v>92</v>
      </c>
      <c r="J54" s="117" t="s">
        <v>208</v>
      </c>
      <c r="K54" s="117" t="s">
        <v>209</v>
      </c>
      <c r="L54" s="117" t="s">
        <v>208</v>
      </c>
      <c r="M54" s="117" t="s">
        <v>208</v>
      </c>
      <c r="N54" s="117" t="s">
        <v>208</v>
      </c>
    </row>
    <row r="55" spans="2:14" s="65" customFormat="1" ht="13.5" customHeight="1">
      <c r="F55" s="53"/>
      <c r="G55" s="53"/>
      <c r="H55" s="53"/>
      <c r="I55" s="66"/>
      <c r="J55" s="13"/>
      <c r="L55" s="83"/>
      <c r="M55" s="68"/>
      <c r="N55" s="66"/>
    </row>
    <row r="56" spans="2:14" s="107" customFormat="1" ht="15.5">
      <c r="B56" s="106" t="s">
        <v>201</v>
      </c>
      <c r="C56" s="106"/>
      <c r="D56" s="106"/>
    </row>
    <row r="57" spans="2:14" s="41" customFormat="1">
      <c r="I57" s="27"/>
      <c r="L57" s="83"/>
      <c r="M57" s="45"/>
      <c r="N57" s="27"/>
    </row>
    <row r="58" spans="2:14" s="65" customFormat="1" ht="13.5" customHeight="1">
      <c r="E58" s="65" t="s">
        <v>202</v>
      </c>
      <c r="F58" s="53" t="s">
        <v>12</v>
      </c>
      <c r="G58" s="53" t="s">
        <v>203</v>
      </c>
      <c r="H58" s="53"/>
      <c r="I58" s="13" t="s">
        <v>12</v>
      </c>
      <c r="J58" s="128">
        <f>'1.01 Summary_Totex'!I56</f>
        <v>234.81912822730806</v>
      </c>
      <c r="K58" s="128">
        <f>'1.01 Summary_Totex'!J56</f>
        <v>245.1143039230235</v>
      </c>
      <c r="L58" s="128">
        <f>'1.01 Summary_Totex'!K56</f>
        <v>260.54477238518314</v>
      </c>
      <c r="M58" s="128">
        <f>'1.01 Summary_Totex'!L56</f>
        <v>234.85220571125461</v>
      </c>
      <c r="N58" s="128">
        <f>'1.01 Summary_Totex'!M56</f>
        <v>244.90035530565655</v>
      </c>
    </row>
    <row r="59" spans="2:14" s="65" customFormat="1" ht="13.5" customHeight="1">
      <c r="E59" s="65" t="s">
        <v>204</v>
      </c>
      <c r="F59" s="53" t="s">
        <v>154</v>
      </c>
      <c r="G59" s="53" t="s">
        <v>188</v>
      </c>
      <c r="H59" s="53"/>
      <c r="I59" s="66" t="s">
        <v>154</v>
      </c>
      <c r="J59" s="127">
        <f>J58/'1.01 Summary_Totex'!I122</f>
        <v>0.99538410507303499</v>
      </c>
      <c r="K59" s="127">
        <f>K58/'1.01 Summary_Totex'!J122</f>
        <v>1.0463170491626679</v>
      </c>
      <c r="L59" s="127">
        <f>L58/'1.01 Summary_Totex'!K122</f>
        <v>1.1485838936959119</v>
      </c>
      <c r="M59" s="127">
        <f>M58/'1.01 Summary_Totex'!L122</f>
        <v>1.0654501008810144</v>
      </c>
      <c r="N59" s="127">
        <f>N58/'1.01 Summary_Totex'!M122</f>
        <v>1.0404807454670015</v>
      </c>
    </row>
    <row r="60" spans="2:14" s="65" customFormat="1" ht="13.5" customHeight="1">
      <c r="E60" s="65" t="s">
        <v>205</v>
      </c>
      <c r="F60" s="53" t="s">
        <v>12</v>
      </c>
      <c r="G60" s="53" t="s">
        <v>188</v>
      </c>
      <c r="H60" s="53"/>
      <c r="I60" s="66" t="s">
        <v>12</v>
      </c>
      <c r="J60" s="128">
        <f>'1.01 Summary_Totex'!I67</f>
        <v>112.76195335329319</v>
      </c>
      <c r="K60" s="128">
        <f>'1.01 Summary_Totex'!J67</f>
        <v>172.74488022173179</v>
      </c>
      <c r="L60" s="128">
        <f>'1.01 Summary_Totex'!K67</f>
        <v>96.497233578459316</v>
      </c>
      <c r="M60" s="128">
        <f>'1.01 Summary_Totex'!L67</f>
        <v>79.319839353093428</v>
      </c>
      <c r="N60" s="128">
        <f>'1.01 Summary_Totex'!M67</f>
        <v>88.50665182665405</v>
      </c>
    </row>
    <row r="61" spans="2:14" s="30" customFormat="1">
      <c r="D61" s="72"/>
      <c r="E61" s="72"/>
      <c r="F61" s="85"/>
      <c r="G61" s="85"/>
      <c r="I61" s="72"/>
      <c r="J61" s="65"/>
      <c r="K61" s="65"/>
      <c r="L61" s="83"/>
      <c r="M61" s="68"/>
      <c r="N61" s="66"/>
    </row>
    <row r="62" spans="2:14" s="62" customFormat="1" ht="18">
      <c r="B62" s="63" t="s">
        <v>84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EA7B5F5AF85468EDFA20E9A7757D8" ma:contentTypeVersion="12" ma:contentTypeDescription="Create a new document." ma:contentTypeScope="" ma:versionID="a21833a8bcef137c6f2ce5a3b14c0330">
  <xsd:schema xmlns:xsd="http://www.w3.org/2001/XMLSchema" xmlns:xs="http://www.w3.org/2001/XMLSchema" xmlns:p="http://schemas.microsoft.com/office/2006/metadata/properties" xmlns:ns2="bb82ea3c-222b-4cfb-abb8-27a2ac161d80" xmlns:ns3="fe2a53ea-264e-4066-8569-21ef9060de1c" targetNamespace="http://schemas.microsoft.com/office/2006/metadata/properties" ma:root="true" ma:fieldsID="8eab0d4c8fc21387151e95e42fab428c" ns2:_="" ns3:_="">
    <xsd:import namespace="bb82ea3c-222b-4cfb-abb8-27a2ac161d80"/>
    <xsd:import namespace="fe2a53ea-264e-4066-8569-21ef9060de1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Commen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2ea3c-222b-4cfb-abb8-27a2ac161d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4ea5eef-598d-4878-a161-90800c29cf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11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a53ea-264e-4066-8569-21ef9060de1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d3ea9f3-3fef-456d-bdd9-424fe34a9a03}" ma:internalName="TaxCatchAll" ma:showField="CatchAllData" ma:web="fe2a53ea-264e-4066-8569-21ef9060d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a53ea-264e-4066-8569-21ef9060de1c" xsi:nil="true"/>
    <lcf76f155ced4ddcb4097134ff3c332f xmlns="bb82ea3c-222b-4cfb-abb8-27a2ac161d80">
      <Terms xmlns="http://schemas.microsoft.com/office/infopath/2007/PartnerControls"/>
    </lcf76f155ced4ddcb4097134ff3c332f>
    <Comments xmlns="bb82ea3c-222b-4cfb-abb8-27a2ac161d80" xsi:nil="true"/>
  </documentManagement>
</p:properties>
</file>

<file path=customXml/itemProps1.xml><?xml version="1.0" encoding="utf-8"?>
<ds:datastoreItem xmlns:ds="http://schemas.openxmlformats.org/officeDocument/2006/customXml" ds:itemID="{87CAB17F-5ED7-4A0F-A43C-9B819B0511C4}"/>
</file>

<file path=customXml/itemProps2.xml><?xml version="1.0" encoding="utf-8"?>
<ds:datastoreItem xmlns:ds="http://schemas.openxmlformats.org/officeDocument/2006/customXml" ds:itemID="{C836B8B9-04FE-45FA-99BA-A126C59180A3}"/>
</file>

<file path=customXml/itemProps3.xml><?xml version="1.0" encoding="utf-8"?>
<ds:datastoreItem xmlns:ds="http://schemas.openxmlformats.org/officeDocument/2006/customXml" ds:itemID="{982D1100-C543-46AD-B4B8-3BFFFFF81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Bethany</dc:creator>
  <cp:lastModifiedBy>Morgan, Bethany</cp:lastModifiedBy>
  <dcterms:created xsi:type="dcterms:W3CDTF">2026-07-29T07:37:32Z</dcterms:created>
  <dcterms:modified xsi:type="dcterms:W3CDTF">2026-07-29T07:39:44Z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435a31-4a51-492c-a5f9-db703ab5f2e4_Enabled">
    <vt:lpwstr>true</vt:lpwstr>
  </property>
  <property fmtid="{D5CDD505-2E9C-101B-9397-08002B2CF9AE}" pid="3" name="MSIP_Label_4b435a31-4a51-492c-a5f9-db703ab5f2e4_SetDate">
    <vt:lpwstr>2026-07-29T07:39:31Z</vt:lpwstr>
  </property>
  <property fmtid="{D5CDD505-2E9C-101B-9397-08002B2CF9AE}" pid="4" name="MSIP_Label_4b435a31-4a51-492c-a5f9-db703ab5f2e4_Method">
    <vt:lpwstr>Standard</vt:lpwstr>
  </property>
  <property fmtid="{D5CDD505-2E9C-101B-9397-08002B2CF9AE}" pid="5" name="MSIP_Label_4b435a31-4a51-492c-a5f9-db703ab5f2e4_Name">
    <vt:lpwstr>Cadent - Official</vt:lpwstr>
  </property>
  <property fmtid="{D5CDD505-2E9C-101B-9397-08002B2CF9AE}" pid="6" name="MSIP_Label_4b435a31-4a51-492c-a5f9-db703ab5f2e4_SiteId">
    <vt:lpwstr>de0d74aa-9914-4bb9-9235-fbefe83b1769</vt:lpwstr>
  </property>
  <property fmtid="{D5CDD505-2E9C-101B-9397-08002B2CF9AE}" pid="7" name="MSIP_Label_4b435a31-4a51-492c-a5f9-db703ab5f2e4_ActionId">
    <vt:lpwstr>cbc09492-307a-423f-a5ac-1563df42be56</vt:lpwstr>
  </property>
  <property fmtid="{D5CDD505-2E9C-101B-9397-08002B2CF9AE}" pid="8" name="MSIP_Label_4b435a31-4a51-492c-a5f9-db703ab5f2e4_ContentBits">
    <vt:lpwstr>0</vt:lpwstr>
  </property>
  <property fmtid="{D5CDD505-2E9C-101B-9397-08002B2CF9AE}" pid="9" name="MSIP_Label_4b435a31-4a51-492c-a5f9-db703ab5f2e4_Tag">
    <vt:lpwstr>10, 3, 0, 1</vt:lpwstr>
  </property>
  <property fmtid="{D5CDD505-2E9C-101B-9397-08002B2CF9AE}" pid="10" name="ContentTypeId">
    <vt:lpwstr>0x01010014DEA7B5F5AF85468EDFA20E9A7757D8</vt:lpwstr>
  </property>
</Properties>
</file>